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/>
  <mc:AlternateContent xmlns:mc="http://schemas.openxmlformats.org/markup-compatibility/2006">
    <mc:Choice Requires="x15">
      <x15ac:absPath xmlns:x15ac="http://schemas.microsoft.com/office/spreadsheetml/2010/11/ac" url="/Users/sagawaho/Desktop/VYLOY®Administration Manual（HCC） English ver/"/>
    </mc:Choice>
  </mc:AlternateContent>
  <xr:revisionPtr revIDLastSave="0" documentId="13_ncr:1_{01F8A22D-D39D-624D-BF49-640ED26E6A55}" xr6:coauthVersionLast="47" xr6:coauthVersionMax="47" xr10:uidLastSave="{00000000-0000-0000-0000-000000000000}"/>
  <bookViews>
    <workbookView xWindow="0" yWindow="780" windowWidth="34200" windowHeight="19820" activeTab="5" xr2:uid="{00000000-000D-0000-FFFF-FFFF00000000}"/>
  </bookViews>
  <sheets>
    <sheet name="1st cycle" sheetId="1" r:id="rId1"/>
    <sheet name="▲" sheetId="2" state="hidden" r:id="rId2"/>
    <sheet name="◇" sheetId="6" r:id="rId3"/>
    <sheet name="2nd cycle~600mg" sheetId="4" r:id="rId4"/>
    <sheet name="◆" sheetId="3" r:id="rId5"/>
    <sheet name="2nd cycle~400mg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4" i="2"/>
  <c r="AB20" i="2"/>
  <c r="AA20" i="2"/>
  <c r="Z20" i="2"/>
  <c r="AA10" i="2"/>
  <c r="AB10" i="2"/>
  <c r="AC10" i="2"/>
  <c r="AD10" i="2"/>
  <c r="AE10" i="2"/>
  <c r="AF10" i="2"/>
  <c r="AG10" i="2"/>
  <c r="AH10" i="2"/>
  <c r="AI10" i="2"/>
  <c r="AJ10" i="2"/>
  <c r="AA11" i="2"/>
  <c r="AB11" i="2"/>
  <c r="AC11" i="2"/>
  <c r="AD11" i="2"/>
  <c r="AE11" i="2"/>
  <c r="AF11" i="2"/>
  <c r="AG11" i="2"/>
  <c r="AH11" i="2"/>
  <c r="AI11" i="2"/>
  <c r="AJ11" i="2"/>
  <c r="AA12" i="2"/>
  <c r="AB12" i="2"/>
  <c r="AC12" i="2"/>
  <c r="AD12" i="2"/>
  <c r="AE12" i="2"/>
  <c r="AF12" i="2"/>
  <c r="AG12" i="2"/>
  <c r="AH12" i="2"/>
  <c r="AI12" i="2"/>
  <c r="AJ12" i="2"/>
  <c r="AB5" i="2"/>
  <c r="AC5" i="2"/>
  <c r="AD5" i="2"/>
  <c r="AE5" i="2"/>
  <c r="AF5" i="2"/>
  <c r="AG5" i="2"/>
  <c r="AH5" i="2"/>
  <c r="AI5" i="2"/>
  <c r="AJ5" i="2"/>
  <c r="AB6" i="2"/>
  <c r="AC6" i="2"/>
  <c r="AD6" i="2"/>
  <c r="AE6" i="2"/>
  <c r="AF6" i="2"/>
  <c r="AG6" i="2"/>
  <c r="AH6" i="2"/>
  <c r="AI6" i="2"/>
  <c r="AJ6" i="2"/>
  <c r="AB7" i="2"/>
  <c r="AC7" i="2"/>
  <c r="AD7" i="2"/>
  <c r="AE7" i="2"/>
  <c r="AF7" i="2"/>
  <c r="AG7" i="2"/>
  <c r="AH7" i="2"/>
  <c r="AI7" i="2"/>
  <c r="AJ7" i="2"/>
  <c r="AA7" i="2"/>
  <c r="AA6" i="2"/>
  <c r="AA5" i="2"/>
  <c r="AA4" i="2"/>
  <c r="Z17" i="2"/>
  <c r="Z10" i="2"/>
  <c r="Z15" i="2" s="1"/>
  <c r="O5" i="2"/>
  <c r="O10" i="2" s="1"/>
  <c r="P4" i="2"/>
  <c r="P5" i="2" s="1"/>
  <c r="P10" i="2" s="1"/>
  <c r="Q4" i="2"/>
  <c r="R4" i="2"/>
  <c r="R7" i="2" s="1"/>
  <c r="R12" i="2" s="1"/>
  <c r="S4" i="2"/>
  <c r="S7" i="2" s="1"/>
  <c r="S12" i="2" s="1"/>
  <c r="T4" i="2"/>
  <c r="T6" i="2" s="1"/>
  <c r="T11" i="2" s="1"/>
  <c r="U4" i="2"/>
  <c r="U8" i="2" s="1"/>
  <c r="U13" i="2" s="1"/>
  <c r="V4" i="2"/>
  <c r="V5" i="2" s="1"/>
  <c r="V10" i="2" s="1"/>
  <c r="W4" i="2"/>
  <c r="W8" i="2" s="1"/>
  <c r="W13" i="2" s="1"/>
  <c r="X4" i="2"/>
  <c r="X6" i="2" s="1"/>
  <c r="X11" i="2" s="1"/>
  <c r="O4" i="2"/>
  <c r="O8" i="2" s="1"/>
  <c r="O13" i="2" s="1"/>
  <c r="U6" i="2"/>
  <c r="U11" i="2" s="1"/>
  <c r="R5" i="2"/>
  <c r="R10" i="2" s="1"/>
  <c r="Q7" i="2"/>
  <c r="Q12" i="2" s="1"/>
  <c r="Z11" i="2"/>
  <c r="Z16" i="2" s="1"/>
  <c r="Z12" i="2"/>
  <c r="AB4" i="2"/>
  <c r="AC4" i="2"/>
  <c r="AD4" i="2"/>
  <c r="AE4" i="2"/>
  <c r="AF4" i="2"/>
  <c r="AG4" i="2"/>
  <c r="AH4" i="2"/>
  <c r="AI4" i="2"/>
  <c r="AJ4" i="2"/>
  <c r="D4" i="2"/>
  <c r="D5" i="2" s="1"/>
  <c r="D10" i="2" s="1"/>
  <c r="E4" i="2"/>
  <c r="E7" i="2" s="1"/>
  <c r="E12" i="2" s="1"/>
  <c r="F4" i="2"/>
  <c r="F5" i="2" s="1"/>
  <c r="F10" i="2" s="1"/>
  <c r="G4" i="2"/>
  <c r="G8" i="2" s="1"/>
  <c r="G13" i="2" s="1"/>
  <c r="H4" i="2"/>
  <c r="H5" i="2" s="1"/>
  <c r="H10" i="2" s="1"/>
  <c r="I4" i="2"/>
  <c r="I6" i="2" s="1"/>
  <c r="I11" i="2" s="1"/>
  <c r="J4" i="2"/>
  <c r="J6" i="2" s="1"/>
  <c r="J11" i="2" s="1"/>
  <c r="K4" i="2"/>
  <c r="K5" i="2" s="1"/>
  <c r="K10" i="2" s="1"/>
  <c r="L4" i="2"/>
  <c r="L5" i="2" s="1"/>
  <c r="L10" i="2" s="1"/>
  <c r="C8" i="2"/>
  <c r="C13" i="2" s="1"/>
  <c r="C10" i="1"/>
  <c r="C12" i="1" s="1"/>
  <c r="C10" i="5"/>
  <c r="C12" i="5" s="1"/>
  <c r="C10" i="4"/>
  <c r="C11" i="4" s="1"/>
  <c r="G6" i="4" s="1"/>
  <c r="C11" i="1" l="1"/>
  <c r="G6" i="1" s="1"/>
  <c r="G7" i="1" s="1"/>
  <c r="G13" i="4"/>
  <c r="S8" i="2"/>
  <c r="S13" i="2" s="1"/>
  <c r="S5" i="2"/>
  <c r="S10" i="2" s="1"/>
  <c r="X5" i="2"/>
  <c r="X10" i="2" s="1"/>
  <c r="S6" i="2"/>
  <c r="S11" i="2" s="1"/>
  <c r="P8" i="2"/>
  <c r="P13" i="2" s="1"/>
  <c r="P6" i="2"/>
  <c r="P11" i="2" s="1"/>
  <c r="L8" i="2"/>
  <c r="L13" i="2" s="1"/>
  <c r="X8" i="2"/>
  <c r="X13" i="2" s="1"/>
  <c r="F8" i="2"/>
  <c r="F13" i="2" s="1"/>
  <c r="V6" i="2"/>
  <c r="V11" i="2" s="1"/>
  <c r="U5" i="2"/>
  <c r="U10" i="2" s="1"/>
  <c r="V7" i="2"/>
  <c r="V12" i="2" s="1"/>
  <c r="W5" i="2"/>
  <c r="W10" i="2" s="1"/>
  <c r="Q8" i="2"/>
  <c r="Q13" i="2" s="1"/>
  <c r="T7" i="2"/>
  <c r="T12" i="2" s="1"/>
  <c r="R8" i="2"/>
  <c r="R13" i="2" s="1"/>
  <c r="Q5" i="2"/>
  <c r="Q10" i="2" s="1"/>
  <c r="O6" i="2"/>
  <c r="O11" i="2" s="1"/>
  <c r="W6" i="2"/>
  <c r="W11" i="2" s="1"/>
  <c r="U7" i="2"/>
  <c r="U12" i="2" s="1"/>
  <c r="Q6" i="2"/>
  <c r="Q11" i="2" s="1"/>
  <c r="O7" i="2"/>
  <c r="O12" i="2" s="1"/>
  <c r="W7" i="2"/>
  <c r="W12" i="2" s="1"/>
  <c r="T8" i="2"/>
  <c r="T13" i="2" s="1"/>
  <c r="T5" i="2"/>
  <c r="T10" i="2" s="1"/>
  <c r="R6" i="2"/>
  <c r="R11" i="2" s="1"/>
  <c r="P7" i="2"/>
  <c r="P12" i="2" s="1"/>
  <c r="X7" i="2"/>
  <c r="X12" i="2" s="1"/>
  <c r="V8" i="2"/>
  <c r="V13" i="2" s="1"/>
  <c r="I5" i="2"/>
  <c r="I10" i="2" s="1"/>
  <c r="D8" i="2"/>
  <c r="D13" i="2" s="1"/>
  <c r="I7" i="2"/>
  <c r="I12" i="2" s="1"/>
  <c r="L6" i="2"/>
  <c r="L11" i="2" s="1"/>
  <c r="D7" i="2"/>
  <c r="D12" i="2" s="1"/>
  <c r="H6" i="2"/>
  <c r="H11" i="2" s="1"/>
  <c r="J5" i="2"/>
  <c r="J10" i="2" s="1"/>
  <c r="E8" i="2"/>
  <c r="E13" i="2" s="1"/>
  <c r="F6" i="2"/>
  <c r="F11" i="2" s="1"/>
  <c r="F7" i="2"/>
  <c r="F12" i="2" s="1"/>
  <c r="E5" i="2"/>
  <c r="E10" i="2" s="1"/>
  <c r="C5" i="2"/>
  <c r="C10" i="2" s="1"/>
  <c r="I8" i="2"/>
  <c r="I13" i="2" s="1"/>
  <c r="L7" i="2"/>
  <c r="L12" i="2" s="1"/>
  <c r="G5" i="2"/>
  <c r="G10" i="2" s="1"/>
  <c r="H7" i="2"/>
  <c r="H12" i="2" s="1"/>
  <c r="G6" i="2"/>
  <c r="G11" i="2" s="1"/>
  <c r="C7" i="2"/>
  <c r="H8" i="2"/>
  <c r="H13" i="2" s="1"/>
  <c r="G7" i="2"/>
  <c r="G12" i="2" s="1"/>
  <c r="C6" i="2"/>
  <c r="C11" i="2" s="1"/>
  <c r="E6" i="2"/>
  <c r="E11" i="2" s="1"/>
  <c r="D6" i="2"/>
  <c r="D11" i="2" s="1"/>
  <c r="K8" i="2"/>
  <c r="K13" i="2" s="1"/>
  <c r="J8" i="2"/>
  <c r="J13" i="2" s="1"/>
  <c r="K7" i="2"/>
  <c r="K12" i="2" s="1"/>
  <c r="J7" i="2"/>
  <c r="J12" i="2" s="1"/>
  <c r="K6" i="2"/>
  <c r="K11" i="2" s="1"/>
  <c r="I6" i="4"/>
  <c r="I7" i="4" s="1"/>
  <c r="C11" i="5"/>
  <c r="G14" i="4"/>
  <c r="M6" i="4"/>
  <c r="M7" i="4" s="1"/>
  <c r="K6" i="4"/>
  <c r="K7" i="4" s="1"/>
  <c r="G7" i="4"/>
  <c r="C12" i="4"/>
  <c r="C13" i="4" s="1"/>
  <c r="K6" i="5" l="1"/>
  <c r="G13" i="5"/>
  <c r="G14" i="5" s="1"/>
  <c r="K6" i="1"/>
  <c r="K7" i="1" s="1"/>
  <c r="K7" i="5"/>
  <c r="M6" i="5"/>
  <c r="M7" i="5" s="1"/>
  <c r="G6" i="5"/>
  <c r="G7" i="5" s="1"/>
  <c r="I6" i="5"/>
  <c r="I7" i="5" s="1"/>
  <c r="C13" i="5"/>
  <c r="G13" i="1"/>
  <c r="G14" i="1" s="1"/>
  <c r="C13" i="1"/>
  <c r="M6" i="1"/>
  <c r="M7" i="1" s="1"/>
  <c r="I6" i="1"/>
  <c r="I7" i="1" s="1"/>
</calcChain>
</file>

<file path=xl/sharedStrings.xml><?xml version="1.0" encoding="utf-8"?>
<sst xmlns="http://schemas.openxmlformats.org/spreadsheetml/2006/main" count="117" uniqueCount="41">
  <si>
    <t>cm</t>
  </si>
  <si>
    <t>BSA</t>
  </si>
  <si>
    <t>kg</t>
  </si>
  <si>
    <t>mg</t>
  </si>
  <si>
    <t>mL</t>
  </si>
  <si>
    <t>BSA</t>
    <phoneticPr fontId="1" type="Hiragana"/>
  </si>
  <si>
    <t>Input</t>
    <phoneticPr fontId="1" type="Hiragana"/>
  </si>
  <si>
    <t>height</t>
    <rPh sb="0" eb="2">
      <t>しんちょう</t>
    </rPh>
    <phoneticPr fontId="1" type="Hiragana"/>
  </si>
  <si>
    <t>Bw</t>
    <phoneticPr fontId="1" type="Hiragana"/>
  </si>
  <si>
    <t>1st cycle</t>
    <phoneticPr fontId="1" type="Hiragana"/>
  </si>
  <si>
    <t>First 1hour</t>
    <rPh sb="0" eb="2">
      <t>さいしょ</t>
    </rPh>
    <rPh sb="4" eb="6">
      <t>じかん</t>
    </rPh>
    <phoneticPr fontId="1" type="Hiragana"/>
  </si>
  <si>
    <t>1-2h</t>
    <phoneticPr fontId="1" type="Hiragana"/>
  </si>
  <si>
    <t>2-4h</t>
    <phoneticPr fontId="1" type="Hiragana"/>
  </si>
  <si>
    <t>The yellow box is automatically calculated.</t>
    <rPh sb="0" eb="2">
      <t>きいろ</t>
    </rPh>
    <rPh sb="4" eb="6">
      <t>わくない</t>
    </rPh>
    <rPh sb="7" eb="9">
      <t>じどう</t>
    </rPh>
    <rPh sb="9" eb="11">
      <t>けいさん</t>
    </rPh>
    <phoneticPr fontId="1" type="Hiragana"/>
  </si>
  <si>
    <t>Enter the contents in the red box into the instruction comment.</t>
    <rPh sb="0" eb="1">
      <t>あか</t>
    </rPh>
    <rPh sb="1" eb="2">
      <t>わく</t>
    </rPh>
    <rPh sb="3" eb="5">
      <t>ないよう</t>
    </rPh>
    <rPh sb="6" eb="8">
      <t>しじ</t>
    </rPh>
    <rPh sb="13" eb="15">
      <t>にゅうりょく</t>
    </rPh>
    <phoneticPr fontId="1" type="Hiragana"/>
  </si>
  <si>
    <t>2nd cycle~</t>
    <phoneticPr fontId="1" type="Hiragana"/>
  </si>
  <si>
    <t>2-3h</t>
    <phoneticPr fontId="1" type="Hiragana"/>
  </si>
  <si>
    <t>3-4h</t>
    <phoneticPr fontId="1" type="Hiragana"/>
  </si>
  <si>
    <t>VYLOY®</t>
    <phoneticPr fontId="1" type="Hiragana"/>
  </si>
  <si>
    <t>Total Liquid Volume</t>
    <rPh sb="4" eb="6">
      <t>えきりょう</t>
    </rPh>
    <phoneticPr fontId="1" type="Hiragana"/>
  </si>
  <si>
    <t>Normal saline</t>
    <rPh sb="0" eb="5">
      <t>せいりしょくえんすい</t>
    </rPh>
    <phoneticPr fontId="1" type="Hiragana"/>
  </si>
  <si>
    <t>VYLOY® Dosage</t>
    <rPh sb="3" eb="5">
      <t>とうよ</t>
    </rPh>
    <rPh sb="5" eb="6">
      <t>りょう</t>
    </rPh>
    <phoneticPr fontId="1" type="Hiragana"/>
  </si>
  <si>
    <t>VYLOY® volume</t>
    <rPh sb="2" eb="4">
      <t>えきりょう</t>
    </rPh>
    <phoneticPr fontId="1" type="Hiragana"/>
  </si>
  <si>
    <r>
      <t>mg/m</t>
    </r>
    <r>
      <rPr>
        <vertAlign val="superscript"/>
        <sz val="11"/>
        <color theme="1"/>
        <rFont val="Arial"/>
        <family val="2"/>
      </rPr>
      <t>2</t>
    </r>
  </si>
  <si>
    <r>
      <t>100mg/m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</si>
  <si>
    <r>
      <t>200mg/m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</si>
  <si>
    <r>
      <t>300mg/m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</si>
  <si>
    <r>
      <t>400mg/m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</si>
  <si>
    <r>
      <rPr>
        <sz val="11"/>
        <color theme="0"/>
        <rFont val="游ゴシック"/>
        <family val="3"/>
      </rPr>
      <t>ｍ</t>
    </r>
    <r>
      <rPr>
        <sz val="11"/>
        <color theme="0"/>
        <rFont val="Arial"/>
        <family val="2"/>
      </rPr>
      <t>L</t>
    </r>
  </si>
  <si>
    <r>
      <rPr>
        <sz val="11"/>
        <color theme="1"/>
        <rFont val="游ゴシック"/>
        <family val="3"/>
      </rPr>
      <t>ｍ</t>
    </r>
    <r>
      <rPr>
        <sz val="11"/>
        <color theme="1"/>
        <rFont val="Arial"/>
        <family val="2"/>
      </rPr>
      <t>L/hr</t>
    </r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</si>
  <si>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</si>
  <si>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50mg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</si>
  <si>
    <r>
      <t>2-3</t>
    </r>
    <r>
      <rPr>
        <sz val="11"/>
        <color theme="1"/>
        <rFont val="游ゴシック"/>
        <family val="3"/>
      </rPr>
      <t>時間目</t>
    </r>
    <rPh sb="3" eb="6">
      <t>じかんめ</t>
    </rPh>
    <phoneticPr fontId="1" type="Hiragana"/>
  </si>
  <si>
    <r>
      <t>75mg/m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</si>
  <si>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t>150mg/m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</si>
  <si>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t>200mg/m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</si>
  <si>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t>300mg/m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</si>
  <si>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t>50mg/m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</si>
  <si>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t>100mg/m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</t>
    </r>
    <r>
      <rPr>
        <sz val="11"/>
        <color theme="1"/>
        <rFont val="游ゴシック"/>
        <family val="3"/>
        <charset val="128"/>
      </rPr>
      <t>ｈｒ</t>
    </r>
    <phoneticPr fontId="1" type="Hiragana"/>
  </si>
  <si>
    <r>
      <rPr>
        <sz val="11"/>
        <color theme="1"/>
        <rFont val="游ゴシック"/>
        <family val="3"/>
      </rPr>
      <t>入力項目</t>
    </r>
    <rPh sb="0" eb="2">
      <t>にゅうりょく</t>
    </rPh>
    <rPh sb="2" eb="4">
      <t>こうもく</t>
    </rPh>
    <phoneticPr fontId="1" type="Hiragana"/>
  </si>
  <si>
    <t xml:space="preserve">The yellow box is automatically calculated.			</t>
    <rPh sb="0" eb="2">
      <t>きいろ</t>
    </rPh>
    <rPh sb="4" eb="6">
      <t>わくない</t>
    </rPh>
    <rPh sb="7" eb="9">
      <t>じどう</t>
    </rPh>
    <rPh sb="9" eb="11">
      <t>けいさん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</si>
</sst>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游ゴシック"/>
      <family val="3"/>
    </font>
    <font>
      <b/>
      <sz val="14"/>
      <color theme="1"/>
      <name val="Arial"/>
      <family val="2"/>
    </font>
    <font>
      <sz val="11"/>
      <color theme="1"/>
      <name val="游ゴシック"/>
      <family val="3"/>
    </font>
    <font>
      <sz val="14"/>
      <color theme="1"/>
      <name val="Arial"/>
      <family val="2"/>
    </font>
    <font>
      <sz val="11"/>
      <color rgb="FFFF0000"/>
      <name val="Arial"/>
      <family val="2"/>
    </font>
    <font>
      <sz val="11"/>
      <color rgb="FFFF0000"/>
      <name val="游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0" fontId="4" fillId="0" borderId="3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4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7" xfId="0" applyFont="1" applyBorder="1">
      <alignment vertical="center"/>
    </xf>
    <xf numFmtId="0" fontId="10" fillId="4" borderId="8" xfId="0" applyFont="1" applyFill="1" applyBorder="1" applyAlignment="1">
      <alignment horizontal="center" vertical="center"/>
    </xf>
    <xf numFmtId="0" fontId="4" fillId="6" borderId="0" xfId="0" applyFont="1" applyFill="1">
      <alignment vertical="center"/>
    </xf>
    <xf numFmtId="0" fontId="4" fillId="6" borderId="0" xfId="0" applyFont="1" applyFill="1" applyAlignment="1">
      <alignment horizontal="center" vertical="center"/>
    </xf>
    <xf numFmtId="3" fontId="8" fillId="6" borderId="0" xfId="0" applyNumberFormat="1" applyFont="1" applyFill="1">
      <alignment vertical="center"/>
    </xf>
    <xf numFmtId="0" fontId="8" fillId="6" borderId="0" xfId="0" applyFont="1" applyFill="1">
      <alignment vertical="center"/>
    </xf>
    <xf numFmtId="1" fontId="10" fillId="4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176" fontId="10" fillId="4" borderId="8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0" name="図形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506085" y="3105150"/>
          <a:ext cx="170180" cy="200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DDBFDB05-5312-1D4F-8CA5-4BCC900C3C86}"/>
            </a:ext>
          </a:extLst>
        </xdr:cNvPr>
        <xdr:cNvSpPr/>
      </xdr:nvSpPr>
      <xdr:spPr>
        <a:xfrm rot="16200000">
          <a:off x="815975" y="1584960"/>
          <a:ext cx="302895" cy="55308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0" name="図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506085" y="3105150"/>
          <a:ext cx="170180" cy="200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514985</xdr:colOff>
      <xdr:row>5</xdr:row>
      <xdr:rowOff>38100</xdr:rowOff>
    </xdr:from>
    <xdr:to>
      <xdr:col>6</xdr:col>
      <xdr:colOff>685165</xdr:colOff>
      <xdr:row>5</xdr:row>
      <xdr:rowOff>238760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06085" y="126682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514985</xdr:colOff>
      <xdr:row>5</xdr:row>
      <xdr:rowOff>27940</xdr:rowOff>
    </xdr:from>
    <xdr:to>
      <xdr:col>8</xdr:col>
      <xdr:colOff>685165</xdr:colOff>
      <xdr:row>5</xdr:row>
      <xdr:rowOff>228600</xdr:rowOff>
    </xdr:to>
    <xdr:sp macro="" textlink="">
      <xdr:nvSpPr>
        <xdr:cNvPr id="3" name="図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77735" y="125666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524510</xdr:colOff>
      <xdr:row>5</xdr:row>
      <xdr:rowOff>26670</xdr:rowOff>
    </xdr:from>
    <xdr:to>
      <xdr:col>10</xdr:col>
      <xdr:colOff>694690</xdr:colOff>
      <xdr:row>5</xdr:row>
      <xdr:rowOff>227330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058910" y="125539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</xdr:col>
      <xdr:colOff>265430</xdr:colOff>
      <xdr:row>8</xdr:row>
      <xdr:rowOff>17780</xdr:rowOff>
    </xdr:from>
    <xdr:to>
      <xdr:col>2</xdr:col>
      <xdr:colOff>435610</xdr:colOff>
      <xdr:row>8</xdr:row>
      <xdr:rowOff>218440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513330" y="2103755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466725</xdr:colOff>
      <xdr:row>2</xdr:row>
      <xdr:rowOff>47625</xdr:rowOff>
    </xdr:from>
    <xdr:to>
      <xdr:col>14</xdr:col>
      <xdr:colOff>95250</xdr:colOff>
      <xdr:row>8</xdr:row>
      <xdr:rowOff>57150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772025" y="523875"/>
          <a:ext cx="7400925" cy="1619250"/>
        </a:xfrm>
        <a:prstGeom prst="flowChartAlternateProcess">
          <a:avLst/>
        </a:prstGeom>
        <a:noFill/>
        <a:ln w="38100" cap="flat" cmpd="sng" algn="ctr">
          <a:solidFill>
            <a:srgbClr val="FF0000"/>
          </a:solidFill>
          <a:prstDash val="sys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8" name="図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6200000">
          <a:off x="690880" y="1776730"/>
          <a:ext cx="559435" cy="3155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514985</xdr:colOff>
      <xdr:row>5</xdr:row>
      <xdr:rowOff>33655</xdr:rowOff>
    </xdr:from>
    <xdr:to>
      <xdr:col>12</xdr:col>
      <xdr:colOff>685165</xdr:colOff>
      <xdr:row>5</xdr:row>
      <xdr:rowOff>234315</xdr:rowOff>
    </xdr:to>
    <xdr:sp macro="" textlink="">
      <xdr:nvSpPr>
        <xdr:cNvPr id="9" name="図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0821035" y="1262380"/>
          <a:ext cx="170180" cy="20066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514985</xdr:colOff>
      <xdr:row>12</xdr:row>
      <xdr:rowOff>38100</xdr:rowOff>
    </xdr:from>
    <xdr:to>
      <xdr:col>6</xdr:col>
      <xdr:colOff>685165</xdr:colOff>
      <xdr:row>12</xdr:row>
      <xdr:rowOff>238125</xdr:rowOff>
    </xdr:to>
    <xdr:sp macro="" textlink="">
      <xdr:nvSpPr>
        <xdr:cNvPr id="11" name="図形 9">
          <a:extLst>
            <a:ext uri="{FF2B5EF4-FFF2-40B4-BE49-F238E27FC236}">
              <a16:creationId xmlns:a16="http://schemas.microsoft.com/office/drawing/2014/main" id="{01B866BD-42A2-40BA-8D43-A2585A803531}"/>
            </a:ext>
          </a:extLst>
        </xdr:cNvPr>
        <xdr:cNvSpPr/>
      </xdr:nvSpPr>
      <xdr:spPr>
        <a:xfrm>
          <a:off x="5458460" y="3038475"/>
          <a:ext cx="170180" cy="1873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10" name="図形 7">
          <a:extLst>
            <a:ext uri="{FF2B5EF4-FFF2-40B4-BE49-F238E27FC236}">
              <a16:creationId xmlns:a16="http://schemas.microsoft.com/office/drawing/2014/main" id="{4350CD7B-44FE-234E-AD1D-54E74DA4DD71}"/>
            </a:ext>
          </a:extLst>
        </xdr:cNvPr>
        <xdr:cNvSpPr/>
      </xdr:nvSpPr>
      <xdr:spPr>
        <a:xfrm rot="16200000">
          <a:off x="815975" y="1584960"/>
          <a:ext cx="302895" cy="55308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690880</xdr:colOff>
      <xdr:row>6</xdr:row>
      <xdr:rowOff>262255</xdr:rowOff>
    </xdr:from>
    <xdr:to>
      <xdr:col>1</xdr:col>
      <xdr:colOff>12065</xdr:colOff>
      <xdr:row>8</xdr:row>
      <xdr:rowOff>6350</xdr:rowOff>
    </xdr:to>
    <xdr:sp macro="" textlink="">
      <xdr:nvSpPr>
        <xdr:cNvPr id="12" name="図形 7">
          <a:extLst>
            <a:ext uri="{FF2B5EF4-FFF2-40B4-BE49-F238E27FC236}">
              <a16:creationId xmlns:a16="http://schemas.microsoft.com/office/drawing/2014/main" id="{4900AD3A-35E6-034F-8891-3C2D49B8E0C4}"/>
            </a:ext>
          </a:extLst>
        </xdr:cNvPr>
        <xdr:cNvSpPr/>
      </xdr:nvSpPr>
      <xdr:spPr>
        <a:xfrm rot="16200000">
          <a:off x="815975" y="1584960"/>
          <a:ext cx="302895" cy="55308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N15"/>
  <sheetViews>
    <sheetView zoomScale="149" zoomScaleNormal="149" workbookViewId="0"/>
  </sheetViews>
  <sheetFormatPr baseColWidth="10" defaultColWidth="8.83203125" defaultRowHeight="14"/>
  <cols>
    <col min="1" max="1" width="16.1640625" style="4" customWidth="1"/>
    <col min="2" max="2" width="17.5" style="4" customWidth="1"/>
    <col min="3" max="3" width="8.83203125" style="4"/>
    <col min="4" max="4" width="9" style="5" customWidth="1"/>
    <col min="5" max="6" width="8.83203125" style="4"/>
    <col min="7" max="7" width="16" style="4" bestFit="1" customWidth="1"/>
    <col min="8" max="8" width="7.1640625" style="4" bestFit="1" customWidth="1"/>
    <col min="9" max="9" width="16" style="4" bestFit="1" customWidth="1"/>
    <col min="10" max="10" width="7.1640625" style="4" bestFit="1" customWidth="1"/>
    <col min="11" max="11" width="16" style="4" bestFit="1" customWidth="1"/>
    <col min="12" max="12" width="7.1640625" style="4" bestFit="1" customWidth="1"/>
    <col min="13" max="13" width="16" style="4" bestFit="1" customWidth="1"/>
    <col min="14" max="14" width="7.1640625" style="4" bestFit="1" customWidth="1"/>
    <col min="15" max="16384" width="8.83203125" style="4"/>
  </cols>
  <sheetData>
    <row r="3" spans="1:14">
      <c r="B3" s="4" t="s">
        <v>18</v>
      </c>
    </row>
    <row r="4" spans="1:14" ht="15">
      <c r="B4" s="4" t="s">
        <v>9</v>
      </c>
      <c r="C4" s="6">
        <v>800</v>
      </c>
      <c r="D4" s="5" t="s">
        <v>23</v>
      </c>
      <c r="G4" s="5" t="s">
        <v>10</v>
      </c>
      <c r="H4" s="5"/>
      <c r="I4" s="5" t="s">
        <v>11</v>
      </c>
      <c r="J4" s="5"/>
      <c r="K4" s="5" t="s">
        <v>16</v>
      </c>
      <c r="L4" s="5"/>
      <c r="M4" s="7" t="s">
        <v>17</v>
      </c>
    </row>
    <row r="5" spans="1:14" ht="18">
      <c r="G5" s="5" t="s">
        <v>24</v>
      </c>
      <c r="H5" s="5"/>
      <c r="I5" s="5" t="s">
        <v>25</v>
      </c>
      <c r="J5" s="5"/>
      <c r="K5" s="5" t="s">
        <v>26</v>
      </c>
      <c r="L5" s="5"/>
      <c r="M5" s="5" t="s">
        <v>27</v>
      </c>
    </row>
    <row r="6" spans="1:14" ht="22.5" customHeight="1">
      <c r="B6" s="8" t="s">
        <v>7</v>
      </c>
      <c r="C6" s="8">
        <v>160</v>
      </c>
      <c r="D6" s="8" t="s">
        <v>0</v>
      </c>
      <c r="G6" s="9">
        <f>C11/8</f>
        <v>80</v>
      </c>
      <c r="H6" s="9" t="s">
        <v>28</v>
      </c>
      <c r="I6" s="9">
        <f>C11/4</f>
        <v>160</v>
      </c>
      <c r="J6" s="9" t="s">
        <v>28</v>
      </c>
      <c r="K6" s="10">
        <f>C11/2.66666666666666</f>
        <v>240.00000000000063</v>
      </c>
      <c r="L6" s="9" t="s">
        <v>28</v>
      </c>
      <c r="M6" s="9">
        <f>C11/2</f>
        <v>320</v>
      </c>
      <c r="N6" s="9" t="s">
        <v>28</v>
      </c>
    </row>
    <row r="7" spans="1:14" ht="22.5" customHeight="1">
      <c r="B7" s="8" t="s">
        <v>8</v>
      </c>
      <c r="C7" s="11">
        <v>57.7</v>
      </c>
      <c r="D7" s="8" t="s">
        <v>2</v>
      </c>
      <c r="G7" s="12">
        <f>ROUNDDOWN(G6,-1)</f>
        <v>80</v>
      </c>
      <c r="H7" s="4" t="s">
        <v>29</v>
      </c>
      <c r="I7" s="12">
        <f>ROUNDDOWN(I6,-1)</f>
        <v>160</v>
      </c>
      <c r="J7" s="4" t="s">
        <v>29</v>
      </c>
      <c r="K7" s="13">
        <f>ROUNDDOWN(K6,-1)</f>
        <v>240</v>
      </c>
      <c r="L7" s="4" t="s">
        <v>29</v>
      </c>
      <c r="M7" s="12">
        <f>ROUNDDOWN(M6,-1)</f>
        <v>320</v>
      </c>
      <c r="N7" s="4" t="s">
        <v>29</v>
      </c>
    </row>
    <row r="8" spans="1:14" ht="22.5" customHeight="1">
      <c r="A8" s="4" t="s">
        <v>6</v>
      </c>
      <c r="B8" s="14" t="s">
        <v>1</v>
      </c>
      <c r="C8" s="15">
        <v>1.6</v>
      </c>
      <c r="D8" s="16" t="s">
        <v>30</v>
      </c>
      <c r="M8" s="17"/>
    </row>
    <row r="10" spans="1:14">
      <c r="B10" s="4" t="s">
        <v>21</v>
      </c>
      <c r="C10" s="18">
        <f>C8*C4</f>
        <v>1280</v>
      </c>
      <c r="D10" s="5" t="s">
        <v>3</v>
      </c>
      <c r="I10" s="19" t="s">
        <v>13</v>
      </c>
    </row>
    <row r="11" spans="1:14">
      <c r="B11" s="4" t="s">
        <v>19</v>
      </c>
      <c r="C11" s="18">
        <f>C10/2</f>
        <v>640</v>
      </c>
      <c r="D11" s="5" t="s">
        <v>4</v>
      </c>
      <c r="I11" s="19" t="s">
        <v>14</v>
      </c>
    </row>
    <row r="12" spans="1:14" ht="18">
      <c r="B12" s="4" t="s">
        <v>22</v>
      </c>
      <c r="C12" s="18">
        <f>C10/20</f>
        <v>64</v>
      </c>
      <c r="D12" s="5" t="s">
        <v>4</v>
      </c>
      <c r="G12" s="20" t="s">
        <v>31</v>
      </c>
    </row>
    <row r="13" spans="1:14">
      <c r="B13" s="4" t="s">
        <v>20</v>
      </c>
      <c r="C13" s="21">
        <f>C11-C12</f>
        <v>576</v>
      </c>
      <c r="D13" s="5" t="s">
        <v>4</v>
      </c>
      <c r="G13" s="22">
        <f>C11/16</f>
        <v>40</v>
      </c>
    </row>
    <row r="14" spans="1:14" ht="18">
      <c r="G14" s="23">
        <f>G13</f>
        <v>40</v>
      </c>
    </row>
    <row r="15" spans="1:14">
      <c r="C15" s="19" t="s">
        <v>13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30"/>
  <sheetViews>
    <sheetView zoomScale="80" zoomScaleNormal="80" workbookViewId="0">
      <selection activeCell="F31" sqref="F31"/>
    </sheetView>
  </sheetViews>
  <sheetFormatPr baseColWidth="10" defaultColWidth="8.83203125" defaultRowHeight="18"/>
  <sheetData>
    <row r="3" spans="2:36">
      <c r="B3" t="s">
        <v>5</v>
      </c>
      <c r="C3">
        <v>1.1000000000000001</v>
      </c>
      <c r="D3">
        <v>1.2</v>
      </c>
      <c r="E3">
        <v>1.3</v>
      </c>
      <c r="F3">
        <v>1.4</v>
      </c>
      <c r="G3">
        <v>1.5</v>
      </c>
      <c r="H3">
        <v>1.6</v>
      </c>
      <c r="I3">
        <v>1.7</v>
      </c>
      <c r="J3">
        <v>1.8</v>
      </c>
      <c r="K3">
        <v>1.9</v>
      </c>
      <c r="L3">
        <v>2</v>
      </c>
      <c r="N3" t="s">
        <v>5</v>
      </c>
      <c r="O3">
        <v>1.1000000000000001</v>
      </c>
      <c r="P3">
        <v>1.2</v>
      </c>
      <c r="Q3">
        <v>1.3</v>
      </c>
      <c r="R3">
        <v>1.4</v>
      </c>
      <c r="S3">
        <v>1.5</v>
      </c>
      <c r="T3">
        <v>1.6</v>
      </c>
      <c r="U3">
        <v>1.7</v>
      </c>
      <c r="V3">
        <v>1.8</v>
      </c>
      <c r="W3">
        <v>1.9</v>
      </c>
      <c r="X3">
        <v>2</v>
      </c>
      <c r="Z3" t="s">
        <v>5</v>
      </c>
      <c r="AA3">
        <v>1.1000000000000001</v>
      </c>
      <c r="AB3">
        <v>1.2</v>
      </c>
      <c r="AC3">
        <v>1.3</v>
      </c>
      <c r="AD3">
        <v>1.4</v>
      </c>
      <c r="AE3">
        <v>1.5</v>
      </c>
      <c r="AF3">
        <v>1.6</v>
      </c>
      <c r="AG3">
        <v>1.7</v>
      </c>
      <c r="AH3">
        <v>1.8</v>
      </c>
      <c r="AI3">
        <v>1.9</v>
      </c>
      <c r="AJ3">
        <v>2</v>
      </c>
    </row>
    <row r="4" spans="2:36">
      <c r="B4" s="2">
        <v>800</v>
      </c>
      <c r="C4">
        <f>(C3*$B$4)/2</f>
        <v>440.00000000000006</v>
      </c>
      <c r="D4">
        <f t="shared" ref="D4:L4" si="0">(D3*$B$4)/2</f>
        <v>480</v>
      </c>
      <c r="E4">
        <f t="shared" si="0"/>
        <v>520</v>
      </c>
      <c r="F4">
        <f t="shared" si="0"/>
        <v>560</v>
      </c>
      <c r="G4">
        <f t="shared" si="0"/>
        <v>600</v>
      </c>
      <c r="H4">
        <f t="shared" si="0"/>
        <v>640</v>
      </c>
      <c r="I4">
        <f t="shared" si="0"/>
        <v>680</v>
      </c>
      <c r="J4">
        <f t="shared" si="0"/>
        <v>720</v>
      </c>
      <c r="K4">
        <f t="shared" si="0"/>
        <v>760</v>
      </c>
      <c r="L4">
        <f t="shared" si="0"/>
        <v>800</v>
      </c>
      <c r="N4" s="2">
        <v>600</v>
      </c>
      <c r="O4">
        <f>(O3*$N$4)/2</f>
        <v>330</v>
      </c>
      <c r="P4">
        <f t="shared" ref="P4:X4" si="1">(P3*$N$4)/2</f>
        <v>360</v>
      </c>
      <c r="Q4">
        <f t="shared" si="1"/>
        <v>390</v>
      </c>
      <c r="R4">
        <f t="shared" si="1"/>
        <v>420</v>
      </c>
      <c r="S4">
        <f t="shared" si="1"/>
        <v>450</v>
      </c>
      <c r="T4">
        <f t="shared" si="1"/>
        <v>480</v>
      </c>
      <c r="U4">
        <f t="shared" si="1"/>
        <v>510</v>
      </c>
      <c r="V4">
        <f t="shared" si="1"/>
        <v>540</v>
      </c>
      <c r="W4">
        <f t="shared" si="1"/>
        <v>570</v>
      </c>
      <c r="X4">
        <f t="shared" si="1"/>
        <v>600</v>
      </c>
      <c r="Z4" s="2">
        <v>400</v>
      </c>
      <c r="AA4">
        <f>(AA3*$Z$4)/16</f>
        <v>27.500000000000004</v>
      </c>
      <c r="AB4">
        <f t="shared" ref="AB4:AJ4" si="2">(AB3*$Z$4)/2</f>
        <v>240</v>
      </c>
      <c r="AC4">
        <f t="shared" si="2"/>
        <v>260</v>
      </c>
      <c r="AD4">
        <f t="shared" si="2"/>
        <v>280</v>
      </c>
      <c r="AE4">
        <f t="shared" si="2"/>
        <v>300</v>
      </c>
      <c r="AF4">
        <f t="shared" si="2"/>
        <v>320</v>
      </c>
      <c r="AG4">
        <f t="shared" si="2"/>
        <v>340</v>
      </c>
      <c r="AH4">
        <f t="shared" si="2"/>
        <v>360</v>
      </c>
      <c r="AI4">
        <f t="shared" si="2"/>
        <v>380</v>
      </c>
      <c r="AJ4">
        <f t="shared" si="2"/>
        <v>400</v>
      </c>
    </row>
    <row r="5" spans="2:36">
      <c r="B5">
        <v>100</v>
      </c>
      <c r="C5">
        <f>C4/8</f>
        <v>55.000000000000007</v>
      </c>
      <c r="D5">
        <f t="shared" ref="D5:L5" si="3">D4/8</f>
        <v>60</v>
      </c>
      <c r="E5">
        <f t="shared" si="3"/>
        <v>65</v>
      </c>
      <c r="F5">
        <f t="shared" si="3"/>
        <v>70</v>
      </c>
      <c r="G5">
        <f t="shared" si="3"/>
        <v>75</v>
      </c>
      <c r="H5">
        <f t="shared" si="3"/>
        <v>80</v>
      </c>
      <c r="I5">
        <f t="shared" si="3"/>
        <v>85</v>
      </c>
      <c r="J5">
        <f t="shared" si="3"/>
        <v>90</v>
      </c>
      <c r="K5">
        <f t="shared" si="3"/>
        <v>95</v>
      </c>
      <c r="L5">
        <f t="shared" si="3"/>
        <v>100</v>
      </c>
      <c r="N5">
        <v>100</v>
      </c>
      <c r="O5">
        <f>O4/8</f>
        <v>41.25</v>
      </c>
      <c r="P5">
        <f t="shared" ref="P5" si="4">P4/8</f>
        <v>45</v>
      </c>
      <c r="Q5">
        <f t="shared" ref="Q5" si="5">Q4/8</f>
        <v>48.75</v>
      </c>
      <c r="R5">
        <f t="shared" ref="R5" si="6">R4/8</f>
        <v>52.5</v>
      </c>
      <c r="S5">
        <f t="shared" ref="S5" si="7">S4/8</f>
        <v>56.25</v>
      </c>
      <c r="T5">
        <f t="shared" ref="T5" si="8">T4/8</f>
        <v>60</v>
      </c>
      <c r="U5">
        <f t="shared" ref="U5" si="9">U4/8</f>
        <v>63.75</v>
      </c>
      <c r="V5">
        <f t="shared" ref="V5" si="10">V4/8</f>
        <v>67.5</v>
      </c>
      <c r="W5">
        <f t="shared" ref="W5" si="11">W4/8</f>
        <v>71.25</v>
      </c>
      <c r="X5">
        <f t="shared" ref="X5" si="12">X4/8</f>
        <v>75</v>
      </c>
      <c r="Z5">
        <v>50</v>
      </c>
      <c r="AA5">
        <f>(AA3*$Z$4)/16</f>
        <v>27.500000000000004</v>
      </c>
      <c r="AB5">
        <f t="shared" ref="AB5:AJ5" si="13">(AB3*$Z$4)/16</f>
        <v>30</v>
      </c>
      <c r="AC5">
        <f t="shared" si="13"/>
        <v>32.5</v>
      </c>
      <c r="AD5">
        <f t="shared" si="13"/>
        <v>35</v>
      </c>
      <c r="AE5">
        <f t="shared" si="13"/>
        <v>37.5</v>
      </c>
      <c r="AF5">
        <f t="shared" si="13"/>
        <v>40</v>
      </c>
      <c r="AG5">
        <f t="shared" si="13"/>
        <v>42.5</v>
      </c>
      <c r="AH5">
        <f t="shared" si="13"/>
        <v>45</v>
      </c>
      <c r="AI5">
        <f t="shared" si="13"/>
        <v>47.5</v>
      </c>
      <c r="AJ5">
        <f t="shared" si="13"/>
        <v>50</v>
      </c>
    </row>
    <row r="6" spans="2:36">
      <c r="B6">
        <v>200</v>
      </c>
      <c r="C6">
        <f>C4/4</f>
        <v>110.00000000000001</v>
      </c>
      <c r="D6">
        <f t="shared" ref="D6:L6" si="14">D4/4</f>
        <v>120</v>
      </c>
      <c r="E6">
        <f t="shared" si="14"/>
        <v>130</v>
      </c>
      <c r="F6">
        <f t="shared" si="14"/>
        <v>140</v>
      </c>
      <c r="G6">
        <f t="shared" si="14"/>
        <v>150</v>
      </c>
      <c r="H6">
        <f t="shared" si="14"/>
        <v>160</v>
      </c>
      <c r="I6">
        <f t="shared" si="14"/>
        <v>170</v>
      </c>
      <c r="J6">
        <f t="shared" si="14"/>
        <v>180</v>
      </c>
      <c r="K6">
        <f t="shared" si="14"/>
        <v>190</v>
      </c>
      <c r="L6">
        <f t="shared" si="14"/>
        <v>200</v>
      </c>
      <c r="N6">
        <v>200</v>
      </c>
      <c r="O6">
        <f>O4/4</f>
        <v>82.5</v>
      </c>
      <c r="P6">
        <f t="shared" ref="P6:X6" si="15">P4/4</f>
        <v>90</v>
      </c>
      <c r="Q6">
        <f t="shared" si="15"/>
        <v>97.5</v>
      </c>
      <c r="R6">
        <f t="shared" si="15"/>
        <v>105</v>
      </c>
      <c r="S6">
        <f t="shared" si="15"/>
        <v>112.5</v>
      </c>
      <c r="T6">
        <f t="shared" si="15"/>
        <v>120</v>
      </c>
      <c r="U6">
        <f t="shared" si="15"/>
        <v>127.5</v>
      </c>
      <c r="V6">
        <f t="shared" si="15"/>
        <v>135</v>
      </c>
      <c r="W6">
        <f t="shared" si="15"/>
        <v>142.5</v>
      </c>
      <c r="X6">
        <f t="shared" si="15"/>
        <v>150</v>
      </c>
      <c r="Z6">
        <v>100</v>
      </c>
      <c r="AA6">
        <f>(AA3*$Z$4)/8</f>
        <v>55.000000000000007</v>
      </c>
      <c r="AB6">
        <f t="shared" ref="AB6:AJ6" si="16">(AB3*$Z$4)/8</f>
        <v>60</v>
      </c>
      <c r="AC6">
        <f t="shared" si="16"/>
        <v>65</v>
      </c>
      <c r="AD6">
        <f t="shared" si="16"/>
        <v>70</v>
      </c>
      <c r="AE6">
        <f t="shared" si="16"/>
        <v>75</v>
      </c>
      <c r="AF6">
        <f t="shared" si="16"/>
        <v>80</v>
      </c>
      <c r="AG6">
        <f t="shared" si="16"/>
        <v>85</v>
      </c>
      <c r="AH6">
        <f t="shared" si="16"/>
        <v>90</v>
      </c>
      <c r="AI6">
        <f t="shared" si="16"/>
        <v>95</v>
      </c>
      <c r="AJ6">
        <f t="shared" si="16"/>
        <v>100</v>
      </c>
    </row>
    <row r="7" spans="2:36">
      <c r="B7">
        <v>300</v>
      </c>
      <c r="C7">
        <f>C4/2.66666666666666</f>
        <v>165.00000000000045</v>
      </c>
      <c r="D7">
        <f t="shared" ref="D7:L7" si="17">D4/2.66666666666666</f>
        <v>180.00000000000045</v>
      </c>
      <c r="E7">
        <f t="shared" si="17"/>
        <v>195.00000000000051</v>
      </c>
      <c r="F7">
        <f t="shared" si="17"/>
        <v>210.00000000000054</v>
      </c>
      <c r="G7">
        <f t="shared" si="17"/>
        <v>225.00000000000057</v>
      </c>
      <c r="H7">
        <f t="shared" si="17"/>
        <v>240.00000000000063</v>
      </c>
      <c r="I7">
        <f t="shared" si="17"/>
        <v>255.00000000000065</v>
      </c>
      <c r="J7">
        <f t="shared" si="17"/>
        <v>270.00000000000068</v>
      </c>
      <c r="K7">
        <f t="shared" si="17"/>
        <v>285.00000000000074</v>
      </c>
      <c r="L7">
        <f t="shared" si="17"/>
        <v>300.00000000000074</v>
      </c>
      <c r="N7">
        <v>300</v>
      </c>
      <c r="O7">
        <f>O4/2.66666666666666</f>
        <v>123.75000000000031</v>
      </c>
      <c r="P7">
        <f t="shared" ref="P7:X7" si="18">P4/2.66666666666666</f>
        <v>135.00000000000034</v>
      </c>
      <c r="Q7">
        <f t="shared" si="18"/>
        <v>146.25000000000037</v>
      </c>
      <c r="R7">
        <f t="shared" si="18"/>
        <v>157.5000000000004</v>
      </c>
      <c r="S7">
        <f t="shared" si="18"/>
        <v>168.75000000000043</v>
      </c>
      <c r="T7">
        <f t="shared" si="18"/>
        <v>180.00000000000045</v>
      </c>
      <c r="U7">
        <f t="shared" si="18"/>
        <v>191.25000000000048</v>
      </c>
      <c r="V7">
        <f t="shared" si="18"/>
        <v>202.50000000000051</v>
      </c>
      <c r="W7">
        <f t="shared" si="18"/>
        <v>213.75000000000054</v>
      </c>
      <c r="X7">
        <f t="shared" si="18"/>
        <v>225.00000000000057</v>
      </c>
      <c r="Z7">
        <v>200</v>
      </c>
      <c r="AA7">
        <f>(AA3*$Z$4)/4</f>
        <v>110.00000000000001</v>
      </c>
      <c r="AB7">
        <f t="shared" ref="AB7:AJ7" si="19">(AB3*$Z$4)/4</f>
        <v>120</v>
      </c>
      <c r="AC7">
        <f t="shared" si="19"/>
        <v>130</v>
      </c>
      <c r="AD7">
        <f t="shared" si="19"/>
        <v>140</v>
      </c>
      <c r="AE7">
        <f t="shared" si="19"/>
        <v>150</v>
      </c>
      <c r="AF7">
        <f t="shared" si="19"/>
        <v>160</v>
      </c>
      <c r="AG7">
        <f t="shared" si="19"/>
        <v>170</v>
      </c>
      <c r="AH7">
        <f t="shared" si="19"/>
        <v>180</v>
      </c>
      <c r="AI7">
        <f t="shared" si="19"/>
        <v>190</v>
      </c>
      <c r="AJ7">
        <f t="shared" si="19"/>
        <v>200</v>
      </c>
    </row>
    <row r="8" spans="2:36">
      <c r="B8">
        <v>400</v>
      </c>
      <c r="C8">
        <f>C4/2</f>
        <v>220.00000000000003</v>
      </c>
      <c r="D8">
        <f t="shared" ref="D8:L8" si="20">D4/2</f>
        <v>240</v>
      </c>
      <c r="E8">
        <f t="shared" si="20"/>
        <v>260</v>
      </c>
      <c r="F8">
        <f t="shared" si="20"/>
        <v>280</v>
      </c>
      <c r="G8">
        <f t="shared" si="20"/>
        <v>300</v>
      </c>
      <c r="H8">
        <f t="shared" si="20"/>
        <v>320</v>
      </c>
      <c r="I8">
        <f t="shared" si="20"/>
        <v>340</v>
      </c>
      <c r="J8">
        <f t="shared" si="20"/>
        <v>360</v>
      </c>
      <c r="K8">
        <f t="shared" si="20"/>
        <v>380</v>
      </c>
      <c r="L8">
        <f t="shared" si="20"/>
        <v>400</v>
      </c>
      <c r="N8">
        <v>400</v>
      </c>
      <c r="O8">
        <f>O4/2</f>
        <v>165</v>
      </c>
      <c r="P8">
        <f t="shared" ref="P8:X8" si="21">P4/2</f>
        <v>180</v>
      </c>
      <c r="Q8">
        <f t="shared" si="21"/>
        <v>195</v>
      </c>
      <c r="R8">
        <f t="shared" si="21"/>
        <v>210</v>
      </c>
      <c r="S8">
        <f t="shared" si="21"/>
        <v>225</v>
      </c>
      <c r="T8">
        <f t="shared" si="21"/>
        <v>240</v>
      </c>
      <c r="U8">
        <f t="shared" si="21"/>
        <v>255</v>
      </c>
      <c r="V8">
        <f t="shared" si="21"/>
        <v>270</v>
      </c>
      <c r="W8">
        <f t="shared" si="21"/>
        <v>285</v>
      </c>
      <c r="X8">
        <f t="shared" si="21"/>
        <v>300</v>
      </c>
    </row>
    <row r="10" spans="2:36">
      <c r="B10">
        <v>100</v>
      </c>
      <c r="C10">
        <f>ROUNDDOWN(C5,-1)</f>
        <v>50</v>
      </c>
      <c r="D10">
        <f t="shared" ref="D10:AJ10" si="22">ROUNDDOWN(D5,-1)</f>
        <v>60</v>
      </c>
      <c r="E10">
        <f t="shared" si="22"/>
        <v>60</v>
      </c>
      <c r="F10">
        <f t="shared" si="22"/>
        <v>70</v>
      </c>
      <c r="G10">
        <f t="shared" si="22"/>
        <v>70</v>
      </c>
      <c r="H10">
        <f t="shared" si="22"/>
        <v>80</v>
      </c>
      <c r="I10">
        <f t="shared" si="22"/>
        <v>80</v>
      </c>
      <c r="J10">
        <f t="shared" si="22"/>
        <v>90</v>
      </c>
      <c r="K10">
        <f t="shared" si="22"/>
        <v>90</v>
      </c>
      <c r="L10">
        <f t="shared" si="22"/>
        <v>100</v>
      </c>
      <c r="N10">
        <v>75</v>
      </c>
      <c r="O10">
        <f t="shared" si="22"/>
        <v>40</v>
      </c>
      <c r="P10">
        <f t="shared" si="22"/>
        <v>40</v>
      </c>
      <c r="Q10">
        <f t="shared" si="22"/>
        <v>40</v>
      </c>
      <c r="R10">
        <f t="shared" si="22"/>
        <v>50</v>
      </c>
      <c r="S10">
        <f t="shared" si="22"/>
        <v>50</v>
      </c>
      <c r="T10">
        <f t="shared" si="22"/>
        <v>60</v>
      </c>
      <c r="U10">
        <f t="shared" si="22"/>
        <v>60</v>
      </c>
      <c r="V10">
        <f t="shared" si="22"/>
        <v>60</v>
      </c>
      <c r="W10">
        <f t="shared" si="22"/>
        <v>70</v>
      </c>
      <c r="X10">
        <f t="shared" si="22"/>
        <v>70</v>
      </c>
      <c r="Z10">
        <f t="shared" si="22"/>
        <v>50</v>
      </c>
      <c r="AA10">
        <f t="shared" si="22"/>
        <v>20</v>
      </c>
      <c r="AB10">
        <f t="shared" si="22"/>
        <v>30</v>
      </c>
      <c r="AC10">
        <f t="shared" si="22"/>
        <v>30</v>
      </c>
      <c r="AD10">
        <f t="shared" si="22"/>
        <v>30</v>
      </c>
      <c r="AE10">
        <f t="shared" si="22"/>
        <v>30</v>
      </c>
      <c r="AF10">
        <f t="shared" si="22"/>
        <v>40</v>
      </c>
      <c r="AG10">
        <f t="shared" si="22"/>
        <v>40</v>
      </c>
      <c r="AH10">
        <f t="shared" si="22"/>
        <v>40</v>
      </c>
      <c r="AI10">
        <f t="shared" si="22"/>
        <v>40</v>
      </c>
      <c r="AJ10">
        <f t="shared" si="22"/>
        <v>50</v>
      </c>
    </row>
    <row r="11" spans="2:36">
      <c r="B11">
        <v>200</v>
      </c>
      <c r="C11">
        <f t="shared" ref="C11:L13" si="23">ROUNDDOWN(C6,-1)</f>
        <v>110</v>
      </c>
      <c r="D11">
        <f t="shared" si="23"/>
        <v>120</v>
      </c>
      <c r="E11">
        <f t="shared" si="23"/>
        <v>130</v>
      </c>
      <c r="F11">
        <f t="shared" si="23"/>
        <v>140</v>
      </c>
      <c r="G11">
        <f t="shared" si="23"/>
        <v>150</v>
      </c>
      <c r="H11">
        <f t="shared" si="23"/>
        <v>160</v>
      </c>
      <c r="I11">
        <f t="shared" si="23"/>
        <v>170</v>
      </c>
      <c r="J11">
        <f t="shared" si="23"/>
        <v>180</v>
      </c>
      <c r="K11">
        <f t="shared" si="23"/>
        <v>190</v>
      </c>
      <c r="L11">
        <f t="shared" si="23"/>
        <v>200</v>
      </c>
      <c r="N11">
        <v>150</v>
      </c>
      <c r="O11">
        <f>ROUNDDOWN(O6,-1)</f>
        <v>80</v>
      </c>
      <c r="P11">
        <f t="shared" ref="P11:X11" si="24">ROUNDDOWN(P6,-1)</f>
        <v>90</v>
      </c>
      <c r="Q11">
        <f t="shared" si="24"/>
        <v>90</v>
      </c>
      <c r="R11">
        <f t="shared" si="24"/>
        <v>100</v>
      </c>
      <c r="S11">
        <f t="shared" si="24"/>
        <v>110</v>
      </c>
      <c r="T11">
        <f t="shared" si="24"/>
        <v>120</v>
      </c>
      <c r="U11">
        <f t="shared" si="24"/>
        <v>120</v>
      </c>
      <c r="V11">
        <f t="shared" si="24"/>
        <v>130</v>
      </c>
      <c r="W11">
        <f t="shared" si="24"/>
        <v>140</v>
      </c>
      <c r="X11">
        <f t="shared" si="24"/>
        <v>150</v>
      </c>
      <c r="Z11">
        <f t="shared" ref="Z11:AJ11" si="25">ROUNDDOWN(Z6,-1)</f>
        <v>100</v>
      </c>
      <c r="AA11">
        <f>ROUNDDOWN(AA6,-1)</f>
        <v>50</v>
      </c>
      <c r="AB11">
        <f t="shared" si="25"/>
        <v>60</v>
      </c>
      <c r="AC11">
        <f t="shared" si="25"/>
        <v>60</v>
      </c>
      <c r="AD11">
        <f t="shared" si="25"/>
        <v>70</v>
      </c>
      <c r="AE11">
        <f t="shared" si="25"/>
        <v>70</v>
      </c>
      <c r="AF11">
        <f t="shared" si="25"/>
        <v>80</v>
      </c>
      <c r="AG11">
        <f t="shared" si="25"/>
        <v>80</v>
      </c>
      <c r="AH11">
        <f t="shared" si="25"/>
        <v>90</v>
      </c>
      <c r="AI11">
        <f t="shared" si="25"/>
        <v>90</v>
      </c>
      <c r="AJ11">
        <f t="shared" si="25"/>
        <v>100</v>
      </c>
    </row>
    <row r="12" spans="2:36">
      <c r="B12">
        <v>300</v>
      </c>
      <c r="C12">
        <f>ROUNDDOWN(C7,-1)</f>
        <v>160</v>
      </c>
      <c r="D12">
        <f t="shared" si="23"/>
        <v>180</v>
      </c>
      <c r="E12">
        <f t="shared" si="23"/>
        <v>190</v>
      </c>
      <c r="F12">
        <f t="shared" si="23"/>
        <v>210</v>
      </c>
      <c r="G12">
        <f t="shared" si="23"/>
        <v>220</v>
      </c>
      <c r="H12">
        <f t="shared" si="23"/>
        <v>240</v>
      </c>
      <c r="I12">
        <f t="shared" si="23"/>
        <v>250</v>
      </c>
      <c r="J12">
        <f t="shared" si="23"/>
        <v>270</v>
      </c>
      <c r="K12">
        <f t="shared" si="23"/>
        <v>280</v>
      </c>
      <c r="L12">
        <f t="shared" si="23"/>
        <v>300</v>
      </c>
      <c r="N12">
        <v>200</v>
      </c>
      <c r="O12">
        <f t="shared" ref="O12:X12" si="26">ROUNDDOWN(O7,-1)</f>
        <v>120</v>
      </c>
      <c r="P12">
        <f t="shared" si="26"/>
        <v>130</v>
      </c>
      <c r="Q12">
        <f t="shared" si="26"/>
        <v>140</v>
      </c>
      <c r="R12">
        <f t="shared" si="26"/>
        <v>150</v>
      </c>
      <c r="S12">
        <f t="shared" si="26"/>
        <v>160</v>
      </c>
      <c r="T12">
        <f t="shared" si="26"/>
        <v>180</v>
      </c>
      <c r="U12">
        <f t="shared" si="26"/>
        <v>190</v>
      </c>
      <c r="V12">
        <f t="shared" si="26"/>
        <v>200</v>
      </c>
      <c r="W12">
        <f t="shared" si="26"/>
        <v>210</v>
      </c>
      <c r="X12">
        <f t="shared" si="26"/>
        <v>220</v>
      </c>
      <c r="Z12">
        <f t="shared" ref="Z12:AJ12" si="27">ROUNDDOWN(Z7,-1)</f>
        <v>200</v>
      </c>
      <c r="AA12">
        <f t="shared" si="27"/>
        <v>110</v>
      </c>
      <c r="AB12">
        <f t="shared" si="27"/>
        <v>120</v>
      </c>
      <c r="AC12">
        <f t="shared" si="27"/>
        <v>130</v>
      </c>
      <c r="AD12">
        <f t="shared" si="27"/>
        <v>140</v>
      </c>
      <c r="AE12">
        <f t="shared" si="27"/>
        <v>150</v>
      </c>
      <c r="AF12">
        <f t="shared" si="27"/>
        <v>160</v>
      </c>
      <c r="AG12">
        <f t="shared" si="27"/>
        <v>170</v>
      </c>
      <c r="AH12">
        <f t="shared" si="27"/>
        <v>180</v>
      </c>
      <c r="AI12">
        <f t="shared" si="27"/>
        <v>190</v>
      </c>
      <c r="AJ12">
        <f t="shared" si="27"/>
        <v>200</v>
      </c>
    </row>
    <row r="13" spans="2:36">
      <c r="B13">
        <v>400</v>
      </c>
      <c r="C13">
        <f t="shared" si="23"/>
        <v>220</v>
      </c>
      <c r="D13">
        <f t="shared" si="23"/>
        <v>240</v>
      </c>
      <c r="E13">
        <f t="shared" si="23"/>
        <v>260</v>
      </c>
      <c r="F13">
        <f t="shared" si="23"/>
        <v>280</v>
      </c>
      <c r="G13">
        <f t="shared" si="23"/>
        <v>300</v>
      </c>
      <c r="H13">
        <f t="shared" si="23"/>
        <v>320</v>
      </c>
      <c r="I13">
        <f t="shared" si="23"/>
        <v>340</v>
      </c>
      <c r="J13">
        <f t="shared" si="23"/>
        <v>360</v>
      </c>
      <c r="K13">
        <f t="shared" si="23"/>
        <v>380</v>
      </c>
      <c r="L13">
        <f t="shared" si="23"/>
        <v>400</v>
      </c>
      <c r="N13">
        <v>300</v>
      </c>
      <c r="O13">
        <f t="shared" ref="O13:X13" si="28">ROUNDDOWN(O8,-1)</f>
        <v>160</v>
      </c>
      <c r="P13">
        <f t="shared" si="28"/>
        <v>180</v>
      </c>
      <c r="Q13">
        <f t="shared" si="28"/>
        <v>190</v>
      </c>
      <c r="R13">
        <f t="shared" si="28"/>
        <v>210</v>
      </c>
      <c r="S13">
        <f t="shared" si="28"/>
        <v>220</v>
      </c>
      <c r="T13">
        <f t="shared" si="28"/>
        <v>240</v>
      </c>
      <c r="U13">
        <f t="shared" si="28"/>
        <v>250</v>
      </c>
      <c r="V13">
        <f t="shared" si="28"/>
        <v>270</v>
      </c>
      <c r="W13">
        <f t="shared" si="28"/>
        <v>280</v>
      </c>
      <c r="X13">
        <f t="shared" si="28"/>
        <v>300</v>
      </c>
    </row>
    <row r="15" spans="2:36">
      <c r="B15">
        <v>100</v>
      </c>
      <c r="C15">
        <v>50</v>
      </c>
      <c r="D15">
        <v>60</v>
      </c>
      <c r="E15">
        <v>60</v>
      </c>
      <c r="F15">
        <v>70</v>
      </c>
      <c r="G15">
        <v>70</v>
      </c>
      <c r="H15">
        <v>80</v>
      </c>
      <c r="I15">
        <v>80</v>
      </c>
      <c r="J15">
        <v>90</v>
      </c>
      <c r="K15">
        <v>90</v>
      </c>
      <c r="L15">
        <v>100</v>
      </c>
      <c r="N15">
        <v>75</v>
      </c>
      <c r="O15">
        <v>40</v>
      </c>
      <c r="P15">
        <v>40</v>
      </c>
      <c r="Q15">
        <v>40</v>
      </c>
      <c r="R15">
        <v>50</v>
      </c>
      <c r="S15">
        <v>50</v>
      </c>
      <c r="T15">
        <v>60</v>
      </c>
      <c r="U15">
        <v>60</v>
      </c>
      <c r="V15">
        <v>60</v>
      </c>
      <c r="W15">
        <v>70</v>
      </c>
      <c r="X15">
        <v>70</v>
      </c>
      <c r="Z15">
        <f t="shared" ref="Z15" si="29">ROUNDDOWN(Z10,-1)</f>
        <v>50</v>
      </c>
      <c r="AA15">
        <v>20</v>
      </c>
      <c r="AB15">
        <v>30</v>
      </c>
      <c r="AC15">
        <v>30</v>
      </c>
      <c r="AD15">
        <v>30</v>
      </c>
      <c r="AE15">
        <v>30</v>
      </c>
      <c r="AF15">
        <v>40</v>
      </c>
      <c r="AG15">
        <v>40</v>
      </c>
      <c r="AH15">
        <v>40</v>
      </c>
      <c r="AI15">
        <v>40</v>
      </c>
      <c r="AJ15">
        <v>50</v>
      </c>
    </row>
    <row r="16" spans="2:36">
      <c r="B16">
        <v>200</v>
      </c>
      <c r="C16">
        <v>110</v>
      </c>
      <c r="D16">
        <v>120</v>
      </c>
      <c r="E16">
        <v>130</v>
      </c>
      <c r="F16">
        <v>140</v>
      </c>
      <c r="G16">
        <v>150</v>
      </c>
      <c r="H16">
        <v>160</v>
      </c>
      <c r="I16">
        <v>170</v>
      </c>
      <c r="J16">
        <v>180</v>
      </c>
      <c r="K16">
        <v>190</v>
      </c>
      <c r="L16">
        <v>200</v>
      </c>
      <c r="N16">
        <v>150</v>
      </c>
      <c r="O16">
        <v>80</v>
      </c>
      <c r="P16">
        <v>90</v>
      </c>
      <c r="Q16">
        <v>90</v>
      </c>
      <c r="R16">
        <v>100</v>
      </c>
      <c r="S16">
        <v>110</v>
      </c>
      <c r="T16">
        <v>120</v>
      </c>
      <c r="U16">
        <v>120</v>
      </c>
      <c r="V16">
        <v>130</v>
      </c>
      <c r="W16">
        <v>140</v>
      </c>
      <c r="X16">
        <v>150</v>
      </c>
      <c r="Z16">
        <f t="shared" ref="Z16" si="30">ROUNDDOWN(Z11,-1)</f>
        <v>100</v>
      </c>
      <c r="AA16">
        <v>50</v>
      </c>
      <c r="AB16">
        <v>60</v>
      </c>
      <c r="AC16">
        <v>60</v>
      </c>
      <c r="AD16">
        <v>70</v>
      </c>
      <c r="AE16">
        <v>70</v>
      </c>
      <c r="AF16">
        <v>80</v>
      </c>
      <c r="AG16">
        <v>80</v>
      </c>
      <c r="AH16">
        <v>90</v>
      </c>
      <c r="AI16">
        <v>90</v>
      </c>
      <c r="AJ16">
        <v>100</v>
      </c>
    </row>
    <row r="17" spans="1:36">
      <c r="B17">
        <v>300</v>
      </c>
      <c r="C17">
        <v>160</v>
      </c>
      <c r="D17">
        <v>180</v>
      </c>
      <c r="E17">
        <v>190</v>
      </c>
      <c r="F17">
        <v>210</v>
      </c>
      <c r="G17">
        <v>220</v>
      </c>
      <c r="H17">
        <v>240</v>
      </c>
      <c r="I17">
        <v>250</v>
      </c>
      <c r="J17">
        <v>270</v>
      </c>
      <c r="K17">
        <v>280</v>
      </c>
      <c r="L17">
        <v>300</v>
      </c>
      <c r="N17">
        <v>200</v>
      </c>
      <c r="O17">
        <v>120</v>
      </c>
      <c r="P17">
        <v>130</v>
      </c>
      <c r="Q17">
        <v>140</v>
      </c>
      <c r="R17">
        <v>150</v>
      </c>
      <c r="S17">
        <v>160</v>
      </c>
      <c r="T17">
        <v>180</v>
      </c>
      <c r="U17">
        <v>190</v>
      </c>
      <c r="V17">
        <v>200</v>
      </c>
      <c r="W17">
        <v>210</v>
      </c>
      <c r="X17">
        <v>220</v>
      </c>
      <c r="Z17">
        <f t="shared" ref="Z17" si="31">ROUNDDOWN(Z12,-1)</f>
        <v>200</v>
      </c>
      <c r="AA17">
        <v>110</v>
      </c>
      <c r="AB17">
        <v>120</v>
      </c>
      <c r="AC17">
        <v>130</v>
      </c>
      <c r="AD17">
        <v>140</v>
      </c>
      <c r="AE17">
        <v>150</v>
      </c>
      <c r="AF17">
        <v>160</v>
      </c>
      <c r="AG17">
        <v>170</v>
      </c>
      <c r="AH17">
        <v>180</v>
      </c>
      <c r="AI17">
        <v>190</v>
      </c>
      <c r="AJ17">
        <v>200</v>
      </c>
    </row>
    <row r="18" spans="1:36">
      <c r="B18">
        <v>400</v>
      </c>
      <c r="C18">
        <v>220</v>
      </c>
      <c r="D18">
        <v>240</v>
      </c>
      <c r="E18">
        <v>260</v>
      </c>
      <c r="F18">
        <v>280</v>
      </c>
      <c r="G18">
        <v>300</v>
      </c>
      <c r="H18">
        <v>320</v>
      </c>
      <c r="I18">
        <v>340</v>
      </c>
      <c r="J18">
        <v>360</v>
      </c>
      <c r="K18">
        <v>380</v>
      </c>
      <c r="L18">
        <v>400</v>
      </c>
      <c r="N18">
        <v>300</v>
      </c>
      <c r="O18">
        <v>160</v>
      </c>
      <c r="P18">
        <v>180</v>
      </c>
      <c r="Q18">
        <v>190</v>
      </c>
      <c r="R18">
        <v>210</v>
      </c>
      <c r="S18">
        <v>220</v>
      </c>
      <c r="T18">
        <v>240</v>
      </c>
      <c r="U18">
        <v>250</v>
      </c>
      <c r="V18">
        <v>270</v>
      </c>
      <c r="W18">
        <v>280</v>
      </c>
      <c r="X18">
        <v>300</v>
      </c>
    </row>
    <row r="20" spans="1:36">
      <c r="A20" s="1"/>
      <c r="B20" s="1">
        <v>100</v>
      </c>
      <c r="C20" s="1">
        <v>200</v>
      </c>
      <c r="D20" s="1">
        <v>300</v>
      </c>
      <c r="E20" s="1">
        <v>400</v>
      </c>
      <c r="M20" s="1"/>
      <c r="N20" s="1">
        <v>75</v>
      </c>
      <c r="O20" s="1">
        <v>150</v>
      </c>
      <c r="P20" s="3">
        <v>200</v>
      </c>
      <c r="Q20" s="1">
        <v>300</v>
      </c>
      <c r="Y20" s="1"/>
      <c r="Z20">
        <f>ROUNDDOWN(U20,-1)</f>
        <v>0</v>
      </c>
      <c r="AA20">
        <f>ROUNDDOWN(V20,-1)</f>
        <v>0</v>
      </c>
      <c r="AB20">
        <f>ROUNDDOWN(W20,-1)</f>
        <v>0</v>
      </c>
      <c r="AC20" s="3">
        <v>300</v>
      </c>
    </row>
    <row r="21" spans="1:36">
      <c r="A21" s="1">
        <v>1.1000000000000001</v>
      </c>
      <c r="B21" s="1">
        <v>50</v>
      </c>
      <c r="C21" s="1">
        <v>110</v>
      </c>
      <c r="D21" s="1">
        <v>160</v>
      </c>
      <c r="E21" s="1">
        <v>220</v>
      </c>
      <c r="M21" s="1">
        <v>1.1000000000000001</v>
      </c>
      <c r="N21" s="1">
        <v>40</v>
      </c>
      <c r="O21" s="1">
        <v>80</v>
      </c>
      <c r="P21" s="3">
        <v>120</v>
      </c>
      <c r="Q21" s="1">
        <v>160</v>
      </c>
      <c r="Y21" s="1">
        <v>1.1000000000000001</v>
      </c>
      <c r="Z21">
        <v>20</v>
      </c>
      <c r="AA21">
        <v>50</v>
      </c>
      <c r="AB21">
        <v>110</v>
      </c>
      <c r="AC21" s="3">
        <v>200</v>
      </c>
    </row>
    <row r="22" spans="1:36">
      <c r="A22" s="1">
        <v>1.2</v>
      </c>
      <c r="B22" s="1">
        <v>60</v>
      </c>
      <c r="C22" s="1">
        <v>120</v>
      </c>
      <c r="D22" s="1">
        <v>180</v>
      </c>
      <c r="E22" s="1">
        <v>240</v>
      </c>
      <c r="M22" s="1">
        <v>1.2</v>
      </c>
      <c r="N22" s="1">
        <v>40</v>
      </c>
      <c r="O22" s="1">
        <v>90</v>
      </c>
      <c r="P22" s="3">
        <v>130</v>
      </c>
      <c r="Q22" s="1">
        <v>180</v>
      </c>
      <c r="Y22" s="1">
        <v>1.2</v>
      </c>
      <c r="Z22">
        <v>30</v>
      </c>
      <c r="AA22">
        <v>60</v>
      </c>
      <c r="AB22">
        <v>120</v>
      </c>
      <c r="AC22" s="3">
        <v>120</v>
      </c>
    </row>
    <row r="23" spans="1:36">
      <c r="A23" s="1">
        <v>1.3</v>
      </c>
      <c r="B23" s="1">
        <v>60</v>
      </c>
      <c r="C23" s="1">
        <v>130</v>
      </c>
      <c r="D23" s="1">
        <v>190</v>
      </c>
      <c r="E23" s="1">
        <v>260</v>
      </c>
      <c r="M23" s="1">
        <v>1.3</v>
      </c>
      <c r="N23" s="1">
        <v>40</v>
      </c>
      <c r="O23" s="1">
        <v>90</v>
      </c>
      <c r="P23" s="3">
        <v>140</v>
      </c>
      <c r="Q23" s="1">
        <v>190</v>
      </c>
      <c r="Y23" s="1">
        <v>1.3</v>
      </c>
      <c r="Z23">
        <v>30</v>
      </c>
      <c r="AA23">
        <v>60</v>
      </c>
      <c r="AB23">
        <v>130</v>
      </c>
      <c r="AC23" s="3">
        <v>130</v>
      </c>
    </row>
    <row r="24" spans="1:36">
      <c r="A24" s="1">
        <v>1.4</v>
      </c>
      <c r="B24" s="1">
        <v>70</v>
      </c>
      <c r="C24" s="1">
        <v>140</v>
      </c>
      <c r="D24" s="1">
        <v>210</v>
      </c>
      <c r="E24" s="1">
        <v>280</v>
      </c>
      <c r="M24" s="1">
        <v>1.4</v>
      </c>
      <c r="N24" s="1">
        <v>50</v>
      </c>
      <c r="O24" s="1">
        <v>100</v>
      </c>
      <c r="P24" s="3">
        <v>150</v>
      </c>
      <c r="Q24" s="1">
        <v>210</v>
      </c>
      <c r="Y24" s="1">
        <v>1.4</v>
      </c>
      <c r="Z24">
        <v>30</v>
      </c>
      <c r="AA24">
        <v>70</v>
      </c>
      <c r="AB24">
        <v>140</v>
      </c>
      <c r="AC24" s="3">
        <v>140</v>
      </c>
    </row>
    <row r="25" spans="1:36">
      <c r="A25" s="1">
        <v>1.5</v>
      </c>
      <c r="B25" s="1">
        <v>70</v>
      </c>
      <c r="C25" s="1">
        <v>150</v>
      </c>
      <c r="D25" s="1">
        <v>220</v>
      </c>
      <c r="E25" s="1">
        <v>300</v>
      </c>
      <c r="M25" s="1">
        <v>1.5</v>
      </c>
      <c r="N25" s="1">
        <v>50</v>
      </c>
      <c r="O25" s="1">
        <v>110</v>
      </c>
      <c r="P25" s="3">
        <v>160</v>
      </c>
      <c r="Q25" s="1">
        <v>220</v>
      </c>
      <c r="Y25" s="1">
        <v>1.5</v>
      </c>
      <c r="Z25">
        <v>30</v>
      </c>
      <c r="AA25">
        <v>70</v>
      </c>
      <c r="AB25">
        <v>150</v>
      </c>
      <c r="AC25" s="3">
        <v>150</v>
      </c>
    </row>
    <row r="26" spans="1:36">
      <c r="A26" s="1">
        <v>1.6</v>
      </c>
      <c r="B26" s="1">
        <v>80</v>
      </c>
      <c r="C26" s="1">
        <v>160</v>
      </c>
      <c r="D26" s="1">
        <v>240</v>
      </c>
      <c r="E26" s="1">
        <v>320</v>
      </c>
      <c r="M26" s="1">
        <v>1.6</v>
      </c>
      <c r="N26" s="1">
        <v>60</v>
      </c>
      <c r="O26" s="1">
        <v>120</v>
      </c>
      <c r="P26" s="3">
        <v>180</v>
      </c>
      <c r="Q26" s="1">
        <v>240</v>
      </c>
      <c r="Y26" s="1">
        <v>1.6</v>
      </c>
      <c r="Z26">
        <v>40</v>
      </c>
      <c r="AA26">
        <v>80</v>
      </c>
      <c r="AB26">
        <v>160</v>
      </c>
      <c r="AC26" s="3">
        <v>160</v>
      </c>
    </row>
    <row r="27" spans="1:36">
      <c r="A27" s="1">
        <v>1.7</v>
      </c>
      <c r="B27" s="1">
        <v>80</v>
      </c>
      <c r="C27" s="1">
        <v>170</v>
      </c>
      <c r="D27" s="1">
        <v>250</v>
      </c>
      <c r="E27" s="1">
        <v>340</v>
      </c>
      <c r="M27" s="1">
        <v>1.7</v>
      </c>
      <c r="N27" s="1">
        <v>60</v>
      </c>
      <c r="O27" s="1">
        <v>120</v>
      </c>
      <c r="P27" s="3">
        <v>190</v>
      </c>
      <c r="Q27" s="1">
        <v>250</v>
      </c>
      <c r="Y27" s="1">
        <v>1.7</v>
      </c>
      <c r="Z27">
        <v>40</v>
      </c>
      <c r="AA27">
        <v>80</v>
      </c>
      <c r="AB27">
        <v>170</v>
      </c>
      <c r="AC27" s="3">
        <v>170</v>
      </c>
    </row>
    <row r="28" spans="1:36">
      <c r="A28" s="1">
        <v>1.8</v>
      </c>
      <c r="B28" s="1">
        <v>90</v>
      </c>
      <c r="C28" s="1">
        <v>180</v>
      </c>
      <c r="D28" s="1">
        <v>270</v>
      </c>
      <c r="E28" s="1">
        <v>360</v>
      </c>
      <c r="M28" s="1">
        <v>1.8</v>
      </c>
      <c r="N28" s="1">
        <v>60</v>
      </c>
      <c r="O28" s="1">
        <v>130</v>
      </c>
      <c r="P28" s="3">
        <v>200</v>
      </c>
      <c r="Q28" s="1">
        <v>270</v>
      </c>
      <c r="Y28" s="1">
        <v>1.8</v>
      </c>
      <c r="Z28">
        <v>40</v>
      </c>
      <c r="AA28">
        <v>90</v>
      </c>
      <c r="AB28">
        <v>180</v>
      </c>
      <c r="AC28" s="3">
        <v>180</v>
      </c>
    </row>
    <row r="29" spans="1:36">
      <c r="A29" s="1">
        <v>1.9</v>
      </c>
      <c r="B29" s="1">
        <v>90</v>
      </c>
      <c r="C29" s="1">
        <v>190</v>
      </c>
      <c r="D29" s="1">
        <v>280</v>
      </c>
      <c r="E29" s="1">
        <v>380</v>
      </c>
      <c r="M29" s="1">
        <v>1.9</v>
      </c>
      <c r="N29" s="1">
        <v>70</v>
      </c>
      <c r="O29" s="1">
        <v>140</v>
      </c>
      <c r="P29" s="3">
        <v>210</v>
      </c>
      <c r="Q29" s="1">
        <v>280</v>
      </c>
      <c r="Y29" s="1">
        <v>1.9</v>
      </c>
      <c r="Z29">
        <v>40</v>
      </c>
      <c r="AA29">
        <v>90</v>
      </c>
      <c r="AB29">
        <v>190</v>
      </c>
      <c r="AC29" s="3">
        <v>190</v>
      </c>
    </row>
    <row r="30" spans="1:36">
      <c r="A30" s="1">
        <v>2</v>
      </c>
      <c r="B30" s="1">
        <v>100</v>
      </c>
      <c r="C30" s="1">
        <v>200</v>
      </c>
      <c r="D30" s="1">
        <v>300</v>
      </c>
      <c r="E30" s="1">
        <v>400</v>
      </c>
      <c r="M30" s="1">
        <v>2</v>
      </c>
      <c r="N30" s="1">
        <v>70</v>
      </c>
      <c r="O30" s="1">
        <v>150</v>
      </c>
      <c r="P30" s="3">
        <v>220</v>
      </c>
      <c r="Q30" s="1">
        <v>300</v>
      </c>
      <c r="Y30" s="1">
        <v>2</v>
      </c>
      <c r="Z30">
        <v>50</v>
      </c>
      <c r="AA30">
        <v>100</v>
      </c>
      <c r="AB30">
        <v>200</v>
      </c>
      <c r="AC30" s="3">
        <v>200</v>
      </c>
    </row>
  </sheetData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86EF-BF76-4323-9298-C99AA52D8691}">
  <dimension ref="A1"/>
  <sheetViews>
    <sheetView workbookViewId="0"/>
  </sheetViews>
  <sheetFormatPr baseColWidth="10" defaultColWidth="8.83203125" defaultRowHeight="18"/>
  <sheetData/>
  <phoneticPr fontId="3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N15"/>
  <sheetViews>
    <sheetView zoomScale="157" zoomScaleNormal="157" workbookViewId="0">
      <selection activeCell="C9" sqref="C9"/>
    </sheetView>
  </sheetViews>
  <sheetFormatPr baseColWidth="10" defaultColWidth="8.83203125" defaultRowHeight="14"/>
  <cols>
    <col min="1" max="1" width="16.1640625" style="4" customWidth="1"/>
    <col min="2" max="2" width="17.5" style="4" customWidth="1"/>
    <col min="3" max="3" width="8.83203125" style="4"/>
    <col min="4" max="4" width="9" style="5" customWidth="1"/>
    <col min="5" max="6" width="8.83203125" style="4"/>
    <col min="7" max="7" width="16" style="4" bestFit="1" customWidth="1"/>
    <col min="8" max="8" width="7.1640625" style="4" bestFit="1" customWidth="1"/>
    <col min="9" max="9" width="16" style="4" customWidth="1"/>
    <col min="10" max="10" width="7.1640625" style="4" customWidth="1"/>
    <col min="11" max="11" width="16" style="4" hidden="1" customWidth="1"/>
    <col min="12" max="12" width="7.1640625" style="4" hidden="1" customWidth="1"/>
    <col min="13" max="13" width="16" style="4" bestFit="1" customWidth="1"/>
    <col min="14" max="14" width="7.1640625" style="4" bestFit="1" customWidth="1"/>
    <col min="15" max="16384" width="8.83203125" style="4"/>
  </cols>
  <sheetData>
    <row r="1" spans="1:14">
      <c r="K1" s="24"/>
      <c r="L1" s="24"/>
    </row>
    <row r="2" spans="1:14">
      <c r="K2" s="24"/>
      <c r="L2" s="24"/>
    </row>
    <row r="3" spans="1:14">
      <c r="B3" s="4" t="s">
        <v>18</v>
      </c>
      <c r="K3" s="24"/>
      <c r="L3" s="24"/>
    </row>
    <row r="4" spans="1:14" ht="18">
      <c r="B4" s="4" t="s">
        <v>15</v>
      </c>
      <c r="C4" s="6">
        <v>600</v>
      </c>
      <c r="D4" s="5" t="s">
        <v>23</v>
      </c>
      <c r="G4" s="5" t="s">
        <v>10</v>
      </c>
      <c r="H4" s="5"/>
      <c r="I4" s="5" t="s">
        <v>11</v>
      </c>
      <c r="J4" s="5"/>
      <c r="K4" s="25" t="s">
        <v>32</v>
      </c>
      <c r="L4" s="25"/>
      <c r="M4" s="5" t="s">
        <v>12</v>
      </c>
    </row>
    <row r="5" spans="1:14" ht="18">
      <c r="G5" s="5" t="s">
        <v>33</v>
      </c>
      <c r="H5" s="5"/>
      <c r="I5" s="5" t="s">
        <v>34</v>
      </c>
      <c r="J5" s="5"/>
      <c r="K5" s="25" t="s">
        <v>35</v>
      </c>
      <c r="L5" s="25"/>
      <c r="M5" s="5" t="s">
        <v>36</v>
      </c>
    </row>
    <row r="6" spans="1:14" ht="22.5" customHeight="1">
      <c r="B6" s="8" t="s">
        <v>7</v>
      </c>
      <c r="C6" s="8">
        <v>160</v>
      </c>
      <c r="D6" s="8" t="s">
        <v>0</v>
      </c>
      <c r="G6" s="9">
        <f>C11/8</f>
        <v>60</v>
      </c>
      <c r="H6" s="9" t="s">
        <v>28</v>
      </c>
      <c r="I6" s="9">
        <f>C11/4</f>
        <v>120</v>
      </c>
      <c r="J6" s="9" t="s">
        <v>28</v>
      </c>
      <c r="K6" s="26">
        <f>C11/2.7</f>
        <v>177.77777777777777</v>
      </c>
      <c r="L6" s="27" t="s">
        <v>28</v>
      </c>
      <c r="M6" s="9">
        <f>C11/2</f>
        <v>240</v>
      </c>
      <c r="N6" s="9" t="s">
        <v>28</v>
      </c>
    </row>
    <row r="7" spans="1:14" ht="22.5" customHeight="1">
      <c r="B7" s="8" t="s">
        <v>8</v>
      </c>
      <c r="C7" s="11">
        <v>57.7</v>
      </c>
      <c r="D7" s="8" t="s">
        <v>2</v>
      </c>
      <c r="G7" s="28">
        <f>G6</f>
        <v>60</v>
      </c>
      <c r="H7" s="4" t="s">
        <v>29</v>
      </c>
      <c r="I7" s="28">
        <f>I6</f>
        <v>120</v>
      </c>
      <c r="J7" s="4" t="s">
        <v>29</v>
      </c>
      <c r="K7" s="29">
        <f>ROUNDUP(K6,-1)</f>
        <v>180</v>
      </c>
      <c r="L7" s="24" t="s">
        <v>29</v>
      </c>
      <c r="M7" s="12">
        <f>M6</f>
        <v>240</v>
      </c>
      <c r="N7" s="4" t="s">
        <v>29</v>
      </c>
    </row>
    <row r="8" spans="1:14" ht="22.5" customHeight="1">
      <c r="A8" s="4" t="s">
        <v>6</v>
      </c>
      <c r="B8" s="14" t="s">
        <v>1</v>
      </c>
      <c r="C8" s="15">
        <v>1.6</v>
      </c>
      <c r="D8" s="16" t="s">
        <v>30</v>
      </c>
      <c r="K8" s="24"/>
      <c r="L8" s="24"/>
      <c r="M8" s="17"/>
    </row>
    <row r="9" spans="1:14">
      <c r="K9" s="24"/>
      <c r="L9" s="24"/>
    </row>
    <row r="10" spans="1:14">
      <c r="B10" s="4" t="s">
        <v>21</v>
      </c>
      <c r="C10" s="18">
        <f>C8*C4</f>
        <v>960</v>
      </c>
      <c r="D10" s="5" t="s">
        <v>3</v>
      </c>
      <c r="I10" s="19" t="s">
        <v>13</v>
      </c>
      <c r="K10" s="24"/>
      <c r="L10" s="24"/>
    </row>
    <row r="11" spans="1:14">
      <c r="B11" s="4" t="s">
        <v>19</v>
      </c>
      <c r="C11" s="18">
        <f>C10/2</f>
        <v>480</v>
      </c>
      <c r="D11" s="5" t="s">
        <v>4</v>
      </c>
      <c r="I11" s="19" t="s">
        <v>14</v>
      </c>
      <c r="K11" s="24"/>
      <c r="L11" s="24"/>
    </row>
    <row r="12" spans="1:14" ht="18">
      <c r="B12" s="4" t="s">
        <v>22</v>
      </c>
      <c r="C12" s="18">
        <f>C10/20</f>
        <v>48</v>
      </c>
      <c r="D12" s="5" t="s">
        <v>4</v>
      </c>
      <c r="G12" s="20" t="s">
        <v>31</v>
      </c>
      <c r="K12" s="24"/>
      <c r="L12" s="24"/>
    </row>
    <row r="13" spans="1:14">
      <c r="B13" s="4" t="s">
        <v>20</v>
      </c>
      <c r="C13" s="21">
        <f>C11-C12</f>
        <v>432</v>
      </c>
      <c r="D13" s="5" t="s">
        <v>4</v>
      </c>
      <c r="G13" s="22">
        <f>C11/12</f>
        <v>40</v>
      </c>
      <c r="K13" s="24"/>
      <c r="L13" s="24"/>
    </row>
    <row r="14" spans="1:14" ht="18">
      <c r="G14" s="30">
        <f>G13</f>
        <v>40</v>
      </c>
    </row>
    <row r="15" spans="1:14">
      <c r="C15" s="19" t="s">
        <v>13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26" sqref="L26"/>
    </sheetView>
  </sheetViews>
  <sheetFormatPr baseColWidth="10" defaultColWidth="8.83203125" defaultRowHeight="18"/>
  <sheetData/>
  <phoneticPr fontId="1" type="Hiragana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2:N15"/>
  <sheetViews>
    <sheetView tabSelected="1" zoomScale="151" zoomScaleNormal="151" workbookViewId="0">
      <selection activeCell="D26" sqref="D26"/>
    </sheetView>
  </sheetViews>
  <sheetFormatPr baseColWidth="10" defaultColWidth="8.83203125" defaultRowHeight="14"/>
  <cols>
    <col min="1" max="1" width="16.1640625" style="4" customWidth="1"/>
    <col min="2" max="2" width="18" style="4" customWidth="1"/>
    <col min="3" max="3" width="8.83203125" style="4"/>
    <col min="4" max="4" width="9" style="5" customWidth="1"/>
    <col min="5" max="6" width="8.83203125" style="4"/>
    <col min="7" max="7" width="16" style="4" bestFit="1" customWidth="1"/>
    <col min="8" max="8" width="7.1640625" style="4" bestFit="1" customWidth="1"/>
    <col min="9" max="9" width="16" style="4" bestFit="1" customWidth="1"/>
    <col min="10" max="10" width="7.1640625" style="4" bestFit="1" customWidth="1"/>
    <col min="11" max="11" width="16" style="4" hidden="1" customWidth="1"/>
    <col min="12" max="12" width="7.1640625" style="4" hidden="1" customWidth="1"/>
    <col min="13" max="13" width="16" style="4" bestFit="1" customWidth="1"/>
    <col min="14" max="14" width="7.1640625" style="4" bestFit="1" customWidth="1"/>
    <col min="15" max="16384" width="8.83203125" style="4"/>
  </cols>
  <sheetData>
    <row r="2" spans="1:14">
      <c r="K2" s="24"/>
      <c r="L2" s="24"/>
    </row>
    <row r="3" spans="1:14">
      <c r="B3" s="4" t="s">
        <v>18</v>
      </c>
      <c r="K3" s="24"/>
      <c r="L3" s="24"/>
    </row>
    <row r="4" spans="1:14" ht="18">
      <c r="B4" s="4" t="s">
        <v>15</v>
      </c>
      <c r="C4" s="6">
        <v>400</v>
      </c>
      <c r="D4" s="5" t="s">
        <v>23</v>
      </c>
      <c r="G4" s="5" t="s">
        <v>10</v>
      </c>
      <c r="H4" s="5"/>
      <c r="I4" s="5" t="s">
        <v>11</v>
      </c>
      <c r="J4" s="5"/>
      <c r="K4" s="25" t="s">
        <v>32</v>
      </c>
      <c r="L4" s="25"/>
      <c r="M4" s="5" t="s">
        <v>12</v>
      </c>
    </row>
    <row r="5" spans="1:14" ht="18">
      <c r="G5" s="5" t="s">
        <v>37</v>
      </c>
      <c r="H5" s="5"/>
      <c r="I5" s="5" t="s">
        <v>38</v>
      </c>
      <c r="J5" s="5"/>
      <c r="K5" s="25" t="s">
        <v>34</v>
      </c>
      <c r="L5" s="25"/>
      <c r="M5" s="5" t="s">
        <v>35</v>
      </c>
    </row>
    <row r="6" spans="1:14" ht="22.5" customHeight="1">
      <c r="B6" s="8" t="s">
        <v>7</v>
      </c>
      <c r="C6" s="8">
        <v>160</v>
      </c>
      <c r="D6" s="8" t="s">
        <v>0</v>
      </c>
      <c r="G6" s="9">
        <f>C11/8</f>
        <v>40</v>
      </c>
      <c r="H6" s="9" t="s">
        <v>28</v>
      </c>
      <c r="I6" s="9">
        <f>C11/4</f>
        <v>80</v>
      </c>
      <c r="J6" s="9" t="s">
        <v>28</v>
      </c>
      <c r="K6" s="26">
        <f>C11/2.7</f>
        <v>118.5185185185185</v>
      </c>
      <c r="L6" s="27" t="s">
        <v>28</v>
      </c>
      <c r="M6" s="9">
        <f>C11/2</f>
        <v>160</v>
      </c>
      <c r="N6" s="9" t="s">
        <v>28</v>
      </c>
    </row>
    <row r="7" spans="1:14" ht="22.5" customHeight="1">
      <c r="B7" s="8" t="s">
        <v>8</v>
      </c>
      <c r="C7" s="11">
        <v>57.7</v>
      </c>
      <c r="D7" s="8" t="s">
        <v>2</v>
      </c>
      <c r="G7" s="28">
        <f>G6</f>
        <v>40</v>
      </c>
      <c r="H7" s="4" t="s">
        <v>29</v>
      </c>
      <c r="I7" s="12">
        <f>I6</f>
        <v>80</v>
      </c>
      <c r="J7" s="4" t="s">
        <v>29</v>
      </c>
      <c r="K7" s="29">
        <f>ROUNDUP(K6,-1)</f>
        <v>120</v>
      </c>
      <c r="L7" s="24" t="s">
        <v>29</v>
      </c>
      <c r="M7" s="12">
        <f>M6</f>
        <v>160</v>
      </c>
      <c r="N7" s="4" t="s">
        <v>29</v>
      </c>
    </row>
    <row r="8" spans="1:14" ht="22.5" customHeight="1">
      <c r="A8" s="4" t="s">
        <v>39</v>
      </c>
      <c r="B8" s="14" t="s">
        <v>1</v>
      </c>
      <c r="C8" s="15">
        <v>1.6</v>
      </c>
      <c r="D8" s="16" t="s">
        <v>30</v>
      </c>
      <c r="K8" s="24"/>
      <c r="L8" s="24"/>
      <c r="M8" s="17"/>
    </row>
    <row r="9" spans="1:14">
      <c r="K9" s="24"/>
      <c r="L9" s="24"/>
    </row>
    <row r="10" spans="1:14">
      <c r="B10" s="4" t="s">
        <v>21</v>
      </c>
      <c r="C10" s="18">
        <f>C8*C4</f>
        <v>640</v>
      </c>
      <c r="D10" s="5" t="s">
        <v>3</v>
      </c>
      <c r="I10" s="19" t="s">
        <v>13</v>
      </c>
      <c r="K10" s="24"/>
      <c r="L10" s="24"/>
    </row>
    <row r="11" spans="1:14">
      <c r="B11" s="4" t="s">
        <v>19</v>
      </c>
      <c r="C11" s="18">
        <f>C10/2</f>
        <v>320</v>
      </c>
      <c r="D11" s="5" t="s">
        <v>4</v>
      </c>
      <c r="I11" s="19" t="s">
        <v>14</v>
      </c>
      <c r="K11" s="24"/>
      <c r="L11" s="24"/>
    </row>
    <row r="12" spans="1:14" ht="18">
      <c r="B12" s="4" t="s">
        <v>22</v>
      </c>
      <c r="C12" s="18">
        <f>C10/20</f>
        <v>32</v>
      </c>
      <c r="D12" s="5" t="s">
        <v>4</v>
      </c>
      <c r="G12" s="20" t="s">
        <v>31</v>
      </c>
      <c r="K12" s="24"/>
      <c r="L12" s="24"/>
    </row>
    <row r="13" spans="1:14">
      <c r="B13" s="4" t="s">
        <v>20</v>
      </c>
      <c r="C13" s="18">
        <f>C11-C12</f>
        <v>288</v>
      </c>
      <c r="D13" s="5" t="s">
        <v>4</v>
      </c>
      <c r="G13" s="22">
        <f>C11/8</f>
        <v>40</v>
      </c>
    </row>
    <row r="14" spans="1:14" ht="18">
      <c r="G14" s="30">
        <f>G13</f>
        <v>40</v>
      </c>
    </row>
    <row r="15" spans="1:14" ht="18">
      <c r="C15" s="31" t="s">
        <v>40</v>
      </c>
    </row>
  </sheetData>
  <phoneticPr fontId="1" type="Hiragana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1st cycle</vt:lpstr>
      <vt:lpstr>▲</vt:lpstr>
      <vt:lpstr>◇</vt:lpstr>
      <vt:lpstr>2nd cycle~600mg</vt:lpstr>
      <vt:lpstr>◆</vt:lpstr>
      <vt:lpstr>2nd cycle~400mg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2024-06-05T23:39:13Z</vt:filetime>
  </property>
</Properties>
</file>