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309004\Desktop\協議会　放射線・医療部会\"/>
    </mc:Choice>
  </mc:AlternateContent>
  <xr:revisionPtr revIDLastSave="0" documentId="13_ncr:1_{60DA8EE4-5666-4854-A69F-718CCF843604}" xr6:coauthVersionLast="47" xr6:coauthVersionMax="47" xr10:uidLastSave="{00000000-0000-0000-0000-000000000000}"/>
  <bookViews>
    <workbookView xWindow="-108" yWindow="-108" windowWidth="23256" windowHeight="12456" xr2:uid="{B416B27C-F395-C947-8ECC-1D0570A6030B}"/>
  </bookViews>
  <sheets>
    <sheet name="出典" sheetId="8" r:id="rId1"/>
    <sheet name="a.国推計（二次医療圏毎）" sheetId="6" r:id="rId2"/>
    <sheet name="b.患者移動（二次医療圏毎）" sheetId="9" r:id="rId3"/>
    <sheet name="c.放射線算定数（二次医療圏毎）" sheetId="4" r:id="rId4"/>
    <sheet name="d.需要比率推計（放射線治療可能二次療圏毎）" sheetId="7" r:id="rId5"/>
    <sheet name="e.需要推計最小値（二次医療圏毎）" sheetId="5" r:id="rId6"/>
    <sheet name="f.需要推計最大値（二次医療圏毎）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0" l="1"/>
  <c r="F10" i="10"/>
  <c r="G10" i="10"/>
  <c r="H10" i="10"/>
  <c r="K10" i="10" s="1"/>
  <c r="I10" i="10"/>
  <c r="J10" i="10"/>
  <c r="L10" i="10"/>
  <c r="M10" i="10" s="1"/>
  <c r="D5" i="10"/>
  <c r="D6" i="10"/>
  <c r="D7" i="10"/>
  <c r="D26" i="10" s="1"/>
  <c r="D8" i="10"/>
  <c r="D9" i="10"/>
  <c r="F9" i="10" s="1"/>
  <c r="D10" i="10"/>
  <c r="D11" i="10"/>
  <c r="H11" i="10" s="1"/>
  <c r="D12" i="10"/>
  <c r="D13" i="10"/>
  <c r="D14" i="10"/>
  <c r="D15" i="10"/>
  <c r="D16" i="10"/>
  <c r="D17" i="10"/>
  <c r="D18" i="10"/>
  <c r="D19" i="10"/>
  <c r="D20" i="10"/>
  <c r="D21" i="10"/>
  <c r="D22" i="10"/>
  <c r="D23" i="10"/>
  <c r="F23" i="10" s="1"/>
  <c r="D24" i="10"/>
  <c r="D25" i="10"/>
  <c r="L24" i="10"/>
  <c r="H23" i="10"/>
  <c r="K23" i="10" s="1"/>
  <c r="G23" i="10"/>
  <c r="L23" i="10"/>
  <c r="F21" i="10"/>
  <c r="L16" i="10"/>
  <c r="H14" i="10"/>
  <c r="K14" i="10" s="1"/>
  <c r="G14" i="10"/>
  <c r="G13" i="10"/>
  <c r="E9" i="10"/>
  <c r="L9" i="10"/>
  <c r="E8" i="10"/>
  <c r="H5" i="10"/>
  <c r="J5" i="10" s="1"/>
  <c r="D6" i="5"/>
  <c r="D7" i="5"/>
  <c r="D8" i="5"/>
  <c r="D9" i="5"/>
  <c r="L9" i="5" s="1"/>
  <c r="D10" i="5"/>
  <c r="E10" i="5" s="1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5" i="5"/>
  <c r="BC26" i="7"/>
  <c r="BC25" i="7"/>
  <c r="BB26" i="7"/>
  <c r="BB25" i="7"/>
  <c r="BA26" i="7"/>
  <c r="BA25" i="7"/>
  <c r="F10" i="5" l="1"/>
  <c r="H10" i="5"/>
  <c r="G10" i="5"/>
  <c r="L10" i="5"/>
  <c r="N10" i="10"/>
  <c r="O10" i="10"/>
  <c r="G9" i="10"/>
  <c r="H9" i="10"/>
  <c r="J9" i="10" s="1"/>
  <c r="E23" i="10"/>
  <c r="M23" i="10"/>
  <c r="N23" i="10"/>
  <c r="O23" i="10"/>
  <c r="O16" i="10"/>
  <c r="N16" i="10"/>
  <c r="M16" i="10"/>
  <c r="K11" i="10"/>
  <c r="J11" i="10"/>
  <c r="I11" i="10"/>
  <c r="M9" i="10"/>
  <c r="O9" i="10"/>
  <c r="N9" i="10"/>
  <c r="M24" i="10"/>
  <c r="N24" i="10"/>
  <c r="O24" i="10"/>
  <c r="L13" i="10"/>
  <c r="E13" i="10"/>
  <c r="I14" i="10"/>
  <c r="L21" i="10"/>
  <c r="I5" i="10"/>
  <c r="F13" i="10"/>
  <c r="E16" i="10"/>
  <c r="K5" i="10"/>
  <c r="I9" i="10"/>
  <c r="I23" i="10"/>
  <c r="E11" i="10"/>
  <c r="H13" i="10"/>
  <c r="L14" i="10"/>
  <c r="J23" i="10"/>
  <c r="F24" i="10"/>
  <c r="E5" i="10"/>
  <c r="G8" i="10"/>
  <c r="K9" i="10"/>
  <c r="F11" i="10"/>
  <c r="E14" i="10"/>
  <c r="H16" i="10"/>
  <c r="H21" i="10"/>
  <c r="G24" i="10"/>
  <c r="L8" i="10"/>
  <c r="J14" i="10"/>
  <c r="E21" i="10"/>
  <c r="L11" i="10"/>
  <c r="F16" i="10"/>
  <c r="E24" i="10"/>
  <c r="L5" i="10"/>
  <c r="F8" i="10"/>
  <c r="G16" i="10"/>
  <c r="G21" i="10"/>
  <c r="F5" i="10"/>
  <c r="H8" i="10"/>
  <c r="G11" i="10"/>
  <c r="F14" i="10"/>
  <c r="H24" i="10"/>
  <c r="G5" i="10"/>
  <c r="L14" i="5"/>
  <c r="L13" i="5"/>
  <c r="L11" i="5"/>
  <c r="G23" i="5"/>
  <c r="F23" i="5"/>
  <c r="E23" i="5"/>
  <c r="G21" i="5"/>
  <c r="F21" i="5"/>
  <c r="E21" i="5"/>
  <c r="G14" i="5"/>
  <c r="F14" i="5"/>
  <c r="E14" i="5"/>
  <c r="G13" i="5"/>
  <c r="F13" i="5"/>
  <c r="E13" i="5"/>
  <c r="G11" i="5"/>
  <c r="F11" i="5"/>
  <c r="E11" i="5"/>
  <c r="G9" i="5"/>
  <c r="F9" i="5"/>
  <c r="E9" i="5"/>
  <c r="H9" i="5"/>
  <c r="I9" i="5" s="1"/>
  <c r="H11" i="5"/>
  <c r="I11" i="5" s="1"/>
  <c r="H13" i="5"/>
  <c r="K13" i="5" s="1"/>
  <c r="H14" i="5"/>
  <c r="I14" i="5" s="1"/>
  <c r="H21" i="5"/>
  <c r="I21" i="5" s="1"/>
  <c r="H23" i="5"/>
  <c r="K23" i="5" s="1"/>
  <c r="H24" i="5"/>
  <c r="K24" i="5" s="1"/>
  <c r="L16" i="5"/>
  <c r="F8" i="5"/>
  <c r="G5" i="5"/>
  <c r="BA7" i="7"/>
  <c r="BB7" i="7"/>
  <c r="BC7" i="7"/>
  <c r="BA8" i="7"/>
  <c r="BB8" i="7"/>
  <c r="BC8" i="7"/>
  <c r="BA9" i="7"/>
  <c r="BB9" i="7"/>
  <c r="BC9" i="7"/>
  <c r="BA10" i="7"/>
  <c r="BB10" i="7"/>
  <c r="BC10" i="7"/>
  <c r="BA11" i="7"/>
  <c r="BB11" i="7"/>
  <c r="BC11" i="7"/>
  <c r="BA12" i="7"/>
  <c r="BB12" i="7"/>
  <c r="BC12" i="7"/>
  <c r="BA13" i="7"/>
  <c r="BB13" i="7"/>
  <c r="BC13" i="7"/>
  <c r="BA14" i="7"/>
  <c r="BB14" i="7"/>
  <c r="BC14" i="7"/>
  <c r="BA15" i="7"/>
  <c r="BB15" i="7"/>
  <c r="BC15" i="7"/>
  <c r="BA16" i="7"/>
  <c r="BB16" i="7"/>
  <c r="BC16" i="7"/>
  <c r="BA17" i="7"/>
  <c r="BB17" i="7"/>
  <c r="BC17" i="7"/>
  <c r="BA18" i="7"/>
  <c r="BB18" i="7"/>
  <c r="BC18" i="7"/>
  <c r="BA19" i="7"/>
  <c r="BB19" i="7"/>
  <c r="BC19" i="7"/>
  <c r="BA20" i="7"/>
  <c r="BB20" i="7"/>
  <c r="BC20" i="7"/>
  <c r="BA21" i="7"/>
  <c r="BB21" i="7"/>
  <c r="BC21" i="7"/>
  <c r="BA22" i="7"/>
  <c r="BB22" i="7"/>
  <c r="BC22" i="7"/>
  <c r="BA23" i="7"/>
  <c r="BB23" i="7"/>
  <c r="BC23" i="7"/>
  <c r="BA24" i="7"/>
  <c r="BB24" i="7"/>
  <c r="BC24" i="7"/>
  <c r="AW7" i="7"/>
  <c r="AX7" i="7"/>
  <c r="AY7" i="7"/>
  <c r="AW8" i="7"/>
  <c r="AX8" i="7"/>
  <c r="AY8" i="7"/>
  <c r="AW9" i="7"/>
  <c r="AX9" i="7"/>
  <c r="AY9" i="7"/>
  <c r="AW10" i="7"/>
  <c r="AX10" i="7"/>
  <c r="AY10" i="7"/>
  <c r="AW11" i="7"/>
  <c r="AX11" i="7"/>
  <c r="AY11" i="7"/>
  <c r="AW12" i="7"/>
  <c r="AX12" i="7"/>
  <c r="AY12" i="7"/>
  <c r="AW13" i="7"/>
  <c r="AX13" i="7"/>
  <c r="AY13" i="7"/>
  <c r="AW14" i="7"/>
  <c r="AX14" i="7"/>
  <c r="AY14" i="7"/>
  <c r="AW15" i="7"/>
  <c r="AX15" i="7"/>
  <c r="AY15" i="7"/>
  <c r="AW16" i="7"/>
  <c r="AX16" i="7"/>
  <c r="AY16" i="7"/>
  <c r="AW17" i="7"/>
  <c r="AX17" i="7"/>
  <c r="AY17" i="7"/>
  <c r="AW18" i="7"/>
  <c r="AX18" i="7"/>
  <c r="AY18" i="7"/>
  <c r="AW19" i="7"/>
  <c r="AX19" i="7"/>
  <c r="AY19" i="7"/>
  <c r="AW20" i="7"/>
  <c r="AX20" i="7"/>
  <c r="AY20" i="7"/>
  <c r="AW21" i="7"/>
  <c r="AX21" i="7"/>
  <c r="AY21" i="7"/>
  <c r="AW22" i="7"/>
  <c r="AX22" i="7"/>
  <c r="AY22" i="7"/>
  <c r="AW23" i="7"/>
  <c r="AX23" i="7"/>
  <c r="AY23" i="7"/>
  <c r="AW24" i="7"/>
  <c r="AX24" i="7"/>
  <c r="AY24" i="7"/>
  <c r="AW25" i="7"/>
  <c r="AX25" i="7"/>
  <c r="AY25" i="7"/>
  <c r="AW26" i="7"/>
  <c r="AX26" i="7"/>
  <c r="AY26" i="7"/>
  <c r="AR7" i="7"/>
  <c r="AS7" i="7"/>
  <c r="AT7" i="7"/>
  <c r="AR8" i="7"/>
  <c r="AS8" i="7"/>
  <c r="AT8" i="7"/>
  <c r="AR9" i="7"/>
  <c r="AS9" i="7"/>
  <c r="AT9" i="7"/>
  <c r="AR10" i="7"/>
  <c r="AS10" i="7"/>
  <c r="AT10" i="7"/>
  <c r="AR11" i="7"/>
  <c r="AS11" i="7"/>
  <c r="AT11" i="7"/>
  <c r="AR12" i="7"/>
  <c r="AS12" i="7"/>
  <c r="AT12" i="7"/>
  <c r="AR13" i="7"/>
  <c r="AS13" i="7"/>
  <c r="AT13" i="7"/>
  <c r="AR14" i="7"/>
  <c r="AS14" i="7"/>
  <c r="AT14" i="7"/>
  <c r="AR15" i="7"/>
  <c r="AS15" i="7"/>
  <c r="AT15" i="7"/>
  <c r="AR16" i="7"/>
  <c r="AS16" i="7"/>
  <c r="AT16" i="7"/>
  <c r="AR17" i="7"/>
  <c r="AS17" i="7"/>
  <c r="AT17" i="7"/>
  <c r="AR18" i="7"/>
  <c r="AS18" i="7"/>
  <c r="AT18" i="7"/>
  <c r="AR19" i="7"/>
  <c r="AS19" i="7"/>
  <c r="AT19" i="7"/>
  <c r="AR20" i="7"/>
  <c r="AS20" i="7"/>
  <c r="AT20" i="7"/>
  <c r="AR21" i="7"/>
  <c r="AS21" i="7"/>
  <c r="AT21" i="7"/>
  <c r="AR22" i="7"/>
  <c r="AS22" i="7"/>
  <c r="AT22" i="7"/>
  <c r="AR23" i="7"/>
  <c r="AS23" i="7"/>
  <c r="AT23" i="7"/>
  <c r="AR24" i="7"/>
  <c r="AS24" i="7"/>
  <c r="AT24" i="7"/>
  <c r="AR25" i="7"/>
  <c r="AS25" i="7"/>
  <c r="AT25" i="7"/>
  <c r="AR26" i="7"/>
  <c r="AS26" i="7"/>
  <c r="AT26" i="7"/>
  <c r="AJ7" i="7"/>
  <c r="AK7" i="7"/>
  <c r="AL7" i="7"/>
  <c r="AJ8" i="7"/>
  <c r="AK8" i="7"/>
  <c r="AL8" i="7"/>
  <c r="AJ9" i="7"/>
  <c r="AK9" i="7"/>
  <c r="AL9" i="7"/>
  <c r="AJ10" i="7"/>
  <c r="AK10" i="7"/>
  <c r="AL10" i="7"/>
  <c r="AJ11" i="7"/>
  <c r="AK11" i="7"/>
  <c r="AL11" i="7"/>
  <c r="AJ12" i="7"/>
  <c r="AK12" i="7"/>
  <c r="AL12" i="7"/>
  <c r="AJ13" i="7"/>
  <c r="AK13" i="7"/>
  <c r="AL13" i="7"/>
  <c r="AJ14" i="7"/>
  <c r="AK14" i="7"/>
  <c r="AL14" i="7"/>
  <c r="AJ15" i="7"/>
  <c r="AK15" i="7"/>
  <c r="AL15" i="7"/>
  <c r="AJ16" i="7"/>
  <c r="AK16" i="7"/>
  <c r="AL16" i="7"/>
  <c r="AJ17" i="7"/>
  <c r="AK17" i="7"/>
  <c r="AL17" i="7"/>
  <c r="AJ18" i="7"/>
  <c r="AK18" i="7"/>
  <c r="AL18" i="7"/>
  <c r="AJ19" i="7"/>
  <c r="AK19" i="7"/>
  <c r="AL19" i="7"/>
  <c r="AJ20" i="7"/>
  <c r="AK20" i="7"/>
  <c r="AL20" i="7"/>
  <c r="AJ21" i="7"/>
  <c r="AK21" i="7"/>
  <c r="AL21" i="7"/>
  <c r="AJ22" i="7"/>
  <c r="AK22" i="7"/>
  <c r="AL22" i="7"/>
  <c r="AJ23" i="7"/>
  <c r="AK23" i="7"/>
  <c r="AL23" i="7"/>
  <c r="AJ24" i="7"/>
  <c r="AK24" i="7"/>
  <c r="AL24" i="7"/>
  <c r="AJ25" i="7"/>
  <c r="AK25" i="7"/>
  <c r="AL25" i="7"/>
  <c r="AJ26" i="7"/>
  <c r="AK26" i="7"/>
  <c r="AL26" i="7"/>
  <c r="AE7" i="7"/>
  <c r="AF7" i="7"/>
  <c r="AG7" i="7"/>
  <c r="AE8" i="7"/>
  <c r="AF8" i="7"/>
  <c r="AG8" i="7"/>
  <c r="AE9" i="7"/>
  <c r="AF9" i="7"/>
  <c r="AG9" i="7"/>
  <c r="AE10" i="7"/>
  <c r="AF10" i="7"/>
  <c r="AG10" i="7"/>
  <c r="AE11" i="7"/>
  <c r="AF11" i="7"/>
  <c r="AG11" i="7"/>
  <c r="AE12" i="7"/>
  <c r="AF12" i="7"/>
  <c r="AG12" i="7"/>
  <c r="AE13" i="7"/>
  <c r="AF13" i="7"/>
  <c r="AG13" i="7"/>
  <c r="AE14" i="7"/>
  <c r="AF14" i="7"/>
  <c r="AG14" i="7"/>
  <c r="AE15" i="7"/>
  <c r="AF15" i="7"/>
  <c r="AG15" i="7"/>
  <c r="AE16" i="7"/>
  <c r="AF16" i="7"/>
  <c r="AG16" i="7"/>
  <c r="AE17" i="7"/>
  <c r="AF17" i="7"/>
  <c r="AG17" i="7"/>
  <c r="AE18" i="7"/>
  <c r="AF18" i="7"/>
  <c r="AG18" i="7"/>
  <c r="AE19" i="7"/>
  <c r="AF19" i="7"/>
  <c r="AG19" i="7"/>
  <c r="AE20" i="7"/>
  <c r="AF20" i="7"/>
  <c r="AG20" i="7"/>
  <c r="AE21" i="7"/>
  <c r="AF21" i="7"/>
  <c r="AG21" i="7"/>
  <c r="AE22" i="7"/>
  <c r="AF22" i="7"/>
  <c r="AG22" i="7"/>
  <c r="AE23" i="7"/>
  <c r="AF23" i="7"/>
  <c r="AG23" i="7"/>
  <c r="AE24" i="7"/>
  <c r="AF24" i="7"/>
  <c r="AG24" i="7"/>
  <c r="AE25" i="7"/>
  <c r="AF25" i="7"/>
  <c r="AG25" i="7"/>
  <c r="AE26" i="7"/>
  <c r="AF26" i="7"/>
  <c r="AG26" i="7"/>
  <c r="AA7" i="7"/>
  <c r="AB7" i="7"/>
  <c r="AC7" i="7"/>
  <c r="AA8" i="7"/>
  <c r="AB8" i="7"/>
  <c r="AC8" i="7"/>
  <c r="AA9" i="7"/>
  <c r="AB9" i="7"/>
  <c r="AC9" i="7"/>
  <c r="AA10" i="7"/>
  <c r="AB10" i="7"/>
  <c r="AC10" i="7"/>
  <c r="AA11" i="7"/>
  <c r="AB11" i="7"/>
  <c r="AC11" i="7"/>
  <c r="AA12" i="7"/>
  <c r="AB12" i="7"/>
  <c r="AC12" i="7"/>
  <c r="AA13" i="7"/>
  <c r="AB13" i="7"/>
  <c r="AC13" i="7"/>
  <c r="AA14" i="7"/>
  <c r="AB14" i="7"/>
  <c r="AC14" i="7"/>
  <c r="AA15" i="7"/>
  <c r="AB15" i="7"/>
  <c r="AC15" i="7"/>
  <c r="AA16" i="7"/>
  <c r="AB16" i="7"/>
  <c r="AC16" i="7"/>
  <c r="AA17" i="7"/>
  <c r="AB17" i="7"/>
  <c r="AC17" i="7"/>
  <c r="AA18" i="7"/>
  <c r="AB18" i="7"/>
  <c r="AC18" i="7"/>
  <c r="AA19" i="7"/>
  <c r="AB19" i="7"/>
  <c r="AC19" i="7"/>
  <c r="AA20" i="7"/>
  <c r="AB20" i="7"/>
  <c r="AC20" i="7"/>
  <c r="AA21" i="7"/>
  <c r="AB21" i="7"/>
  <c r="AC21" i="7"/>
  <c r="AA22" i="7"/>
  <c r="AB22" i="7"/>
  <c r="AC22" i="7"/>
  <c r="AA23" i="7"/>
  <c r="AB23" i="7"/>
  <c r="AC23" i="7"/>
  <c r="AA24" i="7"/>
  <c r="AB24" i="7"/>
  <c r="AC24" i="7"/>
  <c r="AA25" i="7"/>
  <c r="AB25" i="7"/>
  <c r="AC25" i="7"/>
  <c r="AA26" i="7"/>
  <c r="AB26" i="7"/>
  <c r="AC26" i="7"/>
  <c r="BC6" i="7"/>
  <c r="BB6" i="7"/>
  <c r="BA6" i="7"/>
  <c r="AY6" i="7"/>
  <c r="AX6" i="7"/>
  <c r="AW6" i="7"/>
  <c r="AT6" i="7"/>
  <c r="AS6" i="7"/>
  <c r="AR6" i="7"/>
  <c r="AL6" i="7"/>
  <c r="AK6" i="7"/>
  <c r="AJ6" i="7"/>
  <c r="AG6" i="7"/>
  <c r="AF6" i="7"/>
  <c r="AE6" i="7"/>
  <c r="AC6" i="7"/>
  <c r="AB6" i="7"/>
  <c r="AA6" i="7"/>
  <c r="V7" i="7"/>
  <c r="W7" i="7"/>
  <c r="X7" i="7"/>
  <c r="V8" i="7"/>
  <c r="W8" i="7"/>
  <c r="X8" i="7"/>
  <c r="V9" i="7"/>
  <c r="W9" i="7"/>
  <c r="X9" i="7"/>
  <c r="V10" i="7"/>
  <c r="W10" i="7"/>
  <c r="X10" i="7"/>
  <c r="V11" i="7"/>
  <c r="W11" i="7"/>
  <c r="X11" i="7"/>
  <c r="V12" i="7"/>
  <c r="W12" i="7"/>
  <c r="X12" i="7"/>
  <c r="V13" i="7"/>
  <c r="W13" i="7"/>
  <c r="X13" i="7"/>
  <c r="V14" i="7"/>
  <c r="W14" i="7"/>
  <c r="X14" i="7"/>
  <c r="V15" i="7"/>
  <c r="W15" i="7"/>
  <c r="X15" i="7"/>
  <c r="V16" i="7"/>
  <c r="W16" i="7"/>
  <c r="X16" i="7"/>
  <c r="V17" i="7"/>
  <c r="W17" i="7"/>
  <c r="X17" i="7"/>
  <c r="V18" i="7"/>
  <c r="W18" i="7"/>
  <c r="X18" i="7"/>
  <c r="V19" i="7"/>
  <c r="W19" i="7"/>
  <c r="X19" i="7"/>
  <c r="V20" i="7"/>
  <c r="W20" i="7"/>
  <c r="X20" i="7"/>
  <c r="V21" i="7"/>
  <c r="W21" i="7"/>
  <c r="X21" i="7"/>
  <c r="V22" i="7"/>
  <c r="W22" i="7"/>
  <c r="X22" i="7"/>
  <c r="V23" i="7"/>
  <c r="W23" i="7"/>
  <c r="X23" i="7"/>
  <c r="V24" i="7"/>
  <c r="W24" i="7"/>
  <c r="X24" i="7"/>
  <c r="V25" i="7"/>
  <c r="W25" i="7"/>
  <c r="X25" i="7"/>
  <c r="V26" i="7"/>
  <c r="W26" i="7"/>
  <c r="X26" i="7"/>
  <c r="X6" i="7"/>
  <c r="W6" i="7"/>
  <c r="V6" i="7"/>
  <c r="R7" i="7"/>
  <c r="S7" i="7"/>
  <c r="T7" i="7"/>
  <c r="R8" i="7"/>
  <c r="S8" i="7"/>
  <c r="T8" i="7"/>
  <c r="R9" i="7"/>
  <c r="S9" i="7"/>
  <c r="T9" i="7"/>
  <c r="R10" i="7"/>
  <c r="S10" i="7"/>
  <c r="T10" i="7"/>
  <c r="R11" i="7"/>
  <c r="S11" i="7"/>
  <c r="T11" i="7"/>
  <c r="R12" i="7"/>
  <c r="S12" i="7"/>
  <c r="T12" i="7"/>
  <c r="R13" i="7"/>
  <c r="S13" i="7"/>
  <c r="T13" i="7"/>
  <c r="R14" i="7"/>
  <c r="S14" i="7"/>
  <c r="T14" i="7"/>
  <c r="R15" i="7"/>
  <c r="S15" i="7"/>
  <c r="T15" i="7"/>
  <c r="R16" i="7"/>
  <c r="S16" i="7"/>
  <c r="T16" i="7"/>
  <c r="R17" i="7"/>
  <c r="S17" i="7"/>
  <c r="T17" i="7"/>
  <c r="R18" i="7"/>
  <c r="S18" i="7"/>
  <c r="T18" i="7"/>
  <c r="R19" i="7"/>
  <c r="S19" i="7"/>
  <c r="T19" i="7"/>
  <c r="R20" i="7"/>
  <c r="S20" i="7"/>
  <c r="T20" i="7"/>
  <c r="R21" i="7"/>
  <c r="S21" i="7"/>
  <c r="T21" i="7"/>
  <c r="R22" i="7"/>
  <c r="S22" i="7"/>
  <c r="T22" i="7"/>
  <c r="R23" i="7"/>
  <c r="S23" i="7"/>
  <c r="T23" i="7"/>
  <c r="R24" i="7"/>
  <c r="S24" i="7"/>
  <c r="T24" i="7"/>
  <c r="R25" i="7"/>
  <c r="S25" i="7"/>
  <c r="T25" i="7"/>
  <c r="R26" i="7"/>
  <c r="S26" i="7"/>
  <c r="T26" i="7"/>
  <c r="T6" i="7"/>
  <c r="S6" i="7"/>
  <c r="R6" i="7"/>
  <c r="N7" i="7"/>
  <c r="O7" i="7"/>
  <c r="P7" i="7"/>
  <c r="N8" i="7"/>
  <c r="O8" i="7"/>
  <c r="P8" i="7"/>
  <c r="N9" i="7"/>
  <c r="O9" i="7"/>
  <c r="P9" i="7"/>
  <c r="N10" i="7"/>
  <c r="O10" i="7"/>
  <c r="P10" i="7"/>
  <c r="N11" i="7"/>
  <c r="O11" i="7"/>
  <c r="P11" i="7"/>
  <c r="N12" i="7"/>
  <c r="O12" i="7"/>
  <c r="P12" i="7"/>
  <c r="N13" i="7"/>
  <c r="O13" i="7"/>
  <c r="P13" i="7"/>
  <c r="N14" i="7"/>
  <c r="O14" i="7"/>
  <c r="P14" i="7"/>
  <c r="N15" i="7"/>
  <c r="O15" i="7"/>
  <c r="P15" i="7"/>
  <c r="N16" i="7"/>
  <c r="O16" i="7"/>
  <c r="P16" i="7"/>
  <c r="N17" i="7"/>
  <c r="O17" i="7"/>
  <c r="P17" i="7"/>
  <c r="N18" i="7"/>
  <c r="O18" i="7"/>
  <c r="P18" i="7"/>
  <c r="N19" i="7"/>
  <c r="O19" i="7"/>
  <c r="P19" i="7"/>
  <c r="N20" i="7"/>
  <c r="O20" i="7"/>
  <c r="P20" i="7"/>
  <c r="N21" i="7"/>
  <c r="O21" i="7"/>
  <c r="P21" i="7"/>
  <c r="N22" i="7"/>
  <c r="O22" i="7"/>
  <c r="P22" i="7"/>
  <c r="N23" i="7"/>
  <c r="O23" i="7"/>
  <c r="P23" i="7"/>
  <c r="N24" i="7"/>
  <c r="O24" i="7"/>
  <c r="P24" i="7"/>
  <c r="N25" i="7"/>
  <c r="O25" i="7"/>
  <c r="P25" i="7"/>
  <c r="N26" i="7"/>
  <c r="O26" i="7"/>
  <c r="P26" i="7"/>
  <c r="P6" i="7"/>
  <c r="O6" i="7"/>
  <c r="N6" i="7"/>
  <c r="J7" i="7"/>
  <c r="K7" i="7"/>
  <c r="L7" i="7"/>
  <c r="J8" i="7"/>
  <c r="K8" i="7"/>
  <c r="L8" i="7"/>
  <c r="J9" i="7"/>
  <c r="K9" i="7"/>
  <c r="L9" i="7"/>
  <c r="J10" i="7"/>
  <c r="K10" i="7"/>
  <c r="L10" i="7"/>
  <c r="J11" i="7"/>
  <c r="K11" i="7"/>
  <c r="L11" i="7"/>
  <c r="J12" i="7"/>
  <c r="K12" i="7"/>
  <c r="L12" i="7"/>
  <c r="J13" i="7"/>
  <c r="K13" i="7"/>
  <c r="L13" i="7"/>
  <c r="J14" i="7"/>
  <c r="K14" i="7"/>
  <c r="L14" i="7"/>
  <c r="J15" i="7"/>
  <c r="K15" i="7"/>
  <c r="L15" i="7"/>
  <c r="J16" i="7"/>
  <c r="K16" i="7"/>
  <c r="L16" i="7"/>
  <c r="J17" i="7"/>
  <c r="K17" i="7"/>
  <c r="L17" i="7"/>
  <c r="J18" i="7"/>
  <c r="K18" i="7"/>
  <c r="L18" i="7"/>
  <c r="J19" i="7"/>
  <c r="K19" i="7"/>
  <c r="L19" i="7"/>
  <c r="J20" i="7"/>
  <c r="K20" i="7"/>
  <c r="L20" i="7"/>
  <c r="J21" i="7"/>
  <c r="K21" i="7"/>
  <c r="L21" i="7"/>
  <c r="J22" i="7"/>
  <c r="K22" i="7"/>
  <c r="L22" i="7"/>
  <c r="J23" i="7"/>
  <c r="K23" i="7"/>
  <c r="L23" i="7"/>
  <c r="J24" i="7"/>
  <c r="K24" i="7"/>
  <c r="L24" i="7"/>
  <c r="J25" i="7"/>
  <c r="K25" i="7"/>
  <c r="L25" i="7"/>
  <c r="J26" i="7"/>
  <c r="K26" i="7"/>
  <c r="L26" i="7"/>
  <c r="L6" i="7"/>
  <c r="K6" i="7"/>
  <c r="J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6" i="7"/>
  <c r="M10" i="5" l="1"/>
  <c r="N10" i="5"/>
  <c r="O10" i="5"/>
  <c r="I10" i="5"/>
  <c r="J10" i="5"/>
  <c r="K10" i="5"/>
  <c r="I24" i="10"/>
  <c r="J24" i="10"/>
  <c r="K24" i="10"/>
  <c r="O5" i="10"/>
  <c r="N5" i="10"/>
  <c r="M5" i="10"/>
  <c r="L26" i="10"/>
  <c r="J21" i="10"/>
  <c r="I21" i="10"/>
  <c r="K21" i="10"/>
  <c r="O21" i="10"/>
  <c r="N21" i="10"/>
  <c r="M21" i="10"/>
  <c r="O14" i="10"/>
  <c r="N14" i="10"/>
  <c r="M14" i="10"/>
  <c r="K13" i="10"/>
  <c r="J13" i="10"/>
  <c r="I13" i="10"/>
  <c r="I8" i="10"/>
  <c r="I26" i="10" s="1"/>
  <c r="K8" i="10"/>
  <c r="K26" i="10" s="1"/>
  <c r="J8" i="10"/>
  <c r="O11" i="10"/>
  <c r="M11" i="10"/>
  <c r="N11" i="10"/>
  <c r="H26" i="10"/>
  <c r="J16" i="10"/>
  <c r="I16" i="10"/>
  <c r="K16" i="10"/>
  <c r="M8" i="10"/>
  <c r="O8" i="10"/>
  <c r="N8" i="10"/>
  <c r="N13" i="10"/>
  <c r="O13" i="10"/>
  <c r="M13" i="10"/>
  <c r="AY27" i="7"/>
  <c r="V27" i="7"/>
  <c r="BC27" i="7"/>
  <c r="BB27" i="7"/>
  <c r="W27" i="7"/>
  <c r="BA27" i="7"/>
  <c r="X27" i="7"/>
  <c r="E5" i="5"/>
  <c r="F5" i="5"/>
  <c r="E16" i="5"/>
  <c r="H16" i="5"/>
  <c r="K16" i="5" s="1"/>
  <c r="E8" i="5"/>
  <c r="F16" i="5"/>
  <c r="E24" i="5"/>
  <c r="H5" i="5"/>
  <c r="K5" i="5" s="1"/>
  <c r="L5" i="5"/>
  <c r="G16" i="5"/>
  <c r="F24" i="5"/>
  <c r="H8" i="5"/>
  <c r="J8" i="5" s="1"/>
  <c r="L8" i="5"/>
  <c r="G8" i="5"/>
  <c r="G24" i="5"/>
  <c r="J23" i="5"/>
  <c r="I23" i="5"/>
  <c r="K9" i="5"/>
  <c r="K21" i="5"/>
  <c r="J9" i="5"/>
  <c r="J21" i="5"/>
  <c r="J24" i="5"/>
  <c r="I24" i="5"/>
  <c r="K8" i="5"/>
  <c r="K11" i="5"/>
  <c r="J11" i="5"/>
  <c r="I13" i="5"/>
  <c r="J13" i="5"/>
  <c r="K14" i="5"/>
  <c r="J14" i="5"/>
  <c r="AA27" i="7"/>
  <c r="AL27" i="7"/>
  <c r="AJ27" i="7"/>
  <c r="AC27" i="7"/>
  <c r="AS27" i="7"/>
  <c r="AE27" i="7"/>
  <c r="AT27" i="7"/>
  <c r="AF27" i="7"/>
  <c r="AW27" i="7"/>
  <c r="AB27" i="7"/>
  <c r="AR27" i="7"/>
  <c r="AK27" i="7"/>
  <c r="AG27" i="7"/>
  <c r="AX27" i="7"/>
  <c r="N27" i="7"/>
  <c r="J27" i="7"/>
  <c r="O27" i="7"/>
  <c r="K27" i="7"/>
  <c r="P27" i="7"/>
  <c r="L27" i="7"/>
  <c r="T27" i="7"/>
  <c r="R27" i="7"/>
  <c r="S27" i="7"/>
  <c r="F27" i="7"/>
  <c r="D27" i="7"/>
  <c r="E27" i="7"/>
  <c r="I16" i="5" l="1"/>
  <c r="M26" i="10"/>
  <c r="J26" i="10"/>
  <c r="N26" i="10"/>
  <c r="O26" i="10"/>
  <c r="AB28" i="7"/>
  <c r="AC28" i="7"/>
  <c r="AL28" i="7"/>
  <c r="AX28" i="7"/>
  <c r="K28" i="7"/>
  <c r="X28" i="7"/>
  <c r="S28" i="7"/>
  <c r="E28" i="7"/>
  <c r="O28" i="7"/>
  <c r="F28" i="7"/>
  <c r="AF28" i="7"/>
  <c r="AT28" i="7"/>
  <c r="W28" i="7"/>
  <c r="BB28" i="7"/>
  <c r="AG28" i="7"/>
  <c r="AS28" i="7"/>
  <c r="BC28" i="7"/>
  <c r="T28" i="7"/>
  <c r="L28" i="7"/>
  <c r="AK28" i="7"/>
  <c r="P28" i="7"/>
  <c r="AY28" i="7"/>
  <c r="I5" i="5"/>
  <c r="J16" i="5"/>
  <c r="J5" i="5"/>
  <c r="I8" i="5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2" i="6"/>
  <c r="H26" i="5"/>
  <c r="D26" i="5"/>
  <c r="K26" i="5" l="1"/>
  <c r="I26" i="5" l="1"/>
  <c r="J26" i="5"/>
  <c r="N14" i="5"/>
  <c r="M14" i="5"/>
  <c r="O14" i="5"/>
  <c r="O5" i="5"/>
  <c r="O13" i="5"/>
  <c r="L24" i="5"/>
  <c r="O24" i="5" s="1"/>
  <c r="L23" i="5"/>
  <c r="O23" i="5" s="1"/>
  <c r="N8" i="5"/>
  <c r="O8" i="5"/>
  <c r="O9" i="5"/>
  <c r="N11" i="5"/>
  <c r="O11" i="5"/>
  <c r="L21" i="5"/>
  <c r="O21" i="5" s="1"/>
  <c r="N24" i="5" l="1"/>
  <c r="N5" i="5"/>
  <c r="N9" i="5"/>
  <c r="M13" i="5"/>
  <c r="M9" i="5"/>
  <c r="N13" i="5"/>
  <c r="M11" i="5"/>
  <c r="M8" i="5"/>
  <c r="M24" i="5"/>
  <c r="M5" i="5"/>
  <c r="M21" i="5"/>
  <c r="M23" i="5"/>
  <c r="N21" i="5"/>
  <c r="N23" i="5"/>
  <c r="M16" i="5"/>
  <c r="O16" i="5"/>
  <c r="O26" i="5" s="1"/>
  <c r="L26" i="5"/>
  <c r="N16" i="5"/>
  <c r="N26" i="5" l="1"/>
  <c r="M26" i="5"/>
</calcChain>
</file>

<file path=xl/sharedStrings.xml><?xml version="1.0" encoding="utf-8"?>
<sst xmlns="http://schemas.openxmlformats.org/spreadsheetml/2006/main" count="671" uniqueCount="121">
  <si>
    <t>札幌</t>
  </si>
  <si>
    <t>中空知</t>
  </si>
  <si>
    <t>東胆振</t>
  </si>
  <si>
    <t>北網</t>
  </si>
  <si>
    <t>十勝</t>
  </si>
  <si>
    <t>上川中部</t>
  </si>
  <si>
    <t>釧路</t>
  </si>
  <si>
    <t>南渡島</t>
  </si>
  <si>
    <t>西胆振</t>
  </si>
  <si>
    <t>後志</t>
  </si>
  <si>
    <t>3次医療圏</t>
    <phoneticPr fontId="18"/>
  </si>
  <si>
    <t>二次医療圏</t>
    <rPh sb="0" eb="5">
      <t>ニジイ</t>
    </rPh>
    <phoneticPr fontId="18"/>
  </si>
  <si>
    <t>患者数</t>
    <rPh sb="0" eb="3">
      <t xml:space="preserve">カンジャスウ </t>
    </rPh>
    <phoneticPr fontId="18"/>
  </si>
  <si>
    <t>予想リニアック必要台数</t>
    <rPh sb="0" eb="2">
      <t xml:space="preserve">ヨソウリニアック </t>
    </rPh>
    <rPh sb="7" eb="9">
      <t xml:space="preserve">ヒツヨウダイス </t>
    </rPh>
    <rPh sb="9" eb="11">
      <t xml:space="preserve">ダイスウ </t>
    </rPh>
    <phoneticPr fontId="18"/>
  </si>
  <si>
    <t>250人/台</t>
    <rPh sb="3" eb="4">
      <t xml:space="preserve">ニン </t>
    </rPh>
    <rPh sb="5" eb="6">
      <t xml:space="preserve">ダイ </t>
    </rPh>
    <phoneticPr fontId="18"/>
  </si>
  <si>
    <t>300人/台</t>
    <rPh sb="3" eb="4">
      <t xml:space="preserve">ニン </t>
    </rPh>
    <rPh sb="5" eb="6">
      <t xml:space="preserve">ダイ </t>
    </rPh>
    <phoneticPr fontId="18"/>
  </si>
  <si>
    <t>350人/台</t>
    <rPh sb="3" eb="4">
      <t xml:space="preserve">ニン </t>
    </rPh>
    <rPh sb="5" eb="6">
      <t xml:space="preserve">ダイ </t>
    </rPh>
    <phoneticPr fontId="18"/>
  </si>
  <si>
    <t>2040年推計</t>
    <rPh sb="4" eb="7">
      <t xml:space="preserve">ネンスイケイ </t>
    </rPh>
    <phoneticPr fontId="18"/>
  </si>
  <si>
    <t>道南</t>
    <rPh sb="0" eb="2">
      <t xml:space="preserve">ドウナンイリョウケン </t>
    </rPh>
    <phoneticPr fontId="18"/>
  </si>
  <si>
    <t>南渡島</t>
    <rPh sb="0" eb="3">
      <t xml:space="preserve">ミナミオシマ </t>
    </rPh>
    <phoneticPr fontId="18"/>
  </si>
  <si>
    <t>南檜山</t>
    <rPh sb="0" eb="1">
      <t xml:space="preserve">ミナミ </t>
    </rPh>
    <rPh sb="1" eb="3">
      <t xml:space="preserve">ヒヤマ </t>
    </rPh>
    <phoneticPr fontId="18"/>
  </si>
  <si>
    <t>北檜山渡島</t>
    <rPh sb="0" eb="3">
      <t xml:space="preserve">キタヒヤマ </t>
    </rPh>
    <rPh sb="3" eb="5">
      <t xml:space="preserve">オシマ </t>
    </rPh>
    <phoneticPr fontId="18"/>
  </si>
  <si>
    <t>道央</t>
    <rPh sb="0" eb="2">
      <t xml:space="preserve">ドウオウ </t>
    </rPh>
    <phoneticPr fontId="18"/>
  </si>
  <si>
    <t>札幌</t>
    <rPh sb="0" eb="2">
      <t xml:space="preserve">サッポロ </t>
    </rPh>
    <phoneticPr fontId="18"/>
  </si>
  <si>
    <t>後志</t>
    <rPh sb="0" eb="2">
      <t xml:space="preserve">シリベシ </t>
    </rPh>
    <phoneticPr fontId="18"/>
  </si>
  <si>
    <t>南空知</t>
    <rPh sb="0" eb="3">
      <t xml:space="preserve">ミナミソラチ </t>
    </rPh>
    <phoneticPr fontId="18"/>
  </si>
  <si>
    <t>中空知</t>
    <rPh sb="0" eb="3">
      <t xml:space="preserve">ナカソラチ </t>
    </rPh>
    <phoneticPr fontId="18"/>
  </si>
  <si>
    <t>北空知</t>
    <rPh sb="0" eb="1">
      <t xml:space="preserve">キタソタチ </t>
    </rPh>
    <rPh sb="1" eb="3">
      <t xml:space="preserve">ソラチ </t>
    </rPh>
    <phoneticPr fontId="18"/>
  </si>
  <si>
    <t>上川中部</t>
    <rPh sb="0" eb="1">
      <t xml:space="preserve">カミカワチュウブ </t>
    </rPh>
    <phoneticPr fontId="18"/>
  </si>
  <si>
    <t>西胆振</t>
    <rPh sb="0" eb="1">
      <t xml:space="preserve">ニシイブリ </t>
    </rPh>
    <rPh sb="1" eb="3">
      <t xml:space="preserve">イブリ </t>
    </rPh>
    <phoneticPr fontId="18"/>
  </si>
  <si>
    <t>東胆振</t>
    <rPh sb="0" eb="3">
      <t xml:space="preserve">ヒガシイブリ </t>
    </rPh>
    <phoneticPr fontId="18"/>
  </si>
  <si>
    <t>日高</t>
    <rPh sb="0" eb="2">
      <t xml:space="preserve">ヒダカ </t>
    </rPh>
    <phoneticPr fontId="18"/>
  </si>
  <si>
    <t>道北</t>
    <rPh sb="0" eb="2">
      <t xml:space="preserve">ドウホク </t>
    </rPh>
    <phoneticPr fontId="18"/>
  </si>
  <si>
    <t>上川北部</t>
    <rPh sb="0" eb="4">
      <t xml:space="preserve">カミカワホクブ </t>
    </rPh>
    <phoneticPr fontId="18"/>
  </si>
  <si>
    <t>富良野</t>
    <rPh sb="0" eb="3">
      <t xml:space="preserve">フラノ </t>
    </rPh>
    <phoneticPr fontId="18"/>
  </si>
  <si>
    <t>留萌</t>
    <rPh sb="0" eb="2">
      <t xml:space="preserve">ルモイ </t>
    </rPh>
    <phoneticPr fontId="18"/>
  </si>
  <si>
    <t>宗谷</t>
    <rPh sb="0" eb="2">
      <t xml:space="preserve">ソウヤ </t>
    </rPh>
    <phoneticPr fontId="18"/>
  </si>
  <si>
    <t>オホーツク</t>
    <phoneticPr fontId="18"/>
  </si>
  <si>
    <t>北網</t>
    <rPh sb="1" eb="2">
      <t xml:space="preserve">モウ </t>
    </rPh>
    <phoneticPr fontId="18"/>
  </si>
  <si>
    <t>遠紋</t>
    <rPh sb="0" eb="2">
      <t xml:space="preserve">エンモン </t>
    </rPh>
    <phoneticPr fontId="18"/>
  </si>
  <si>
    <t>十勝</t>
    <rPh sb="0" eb="2">
      <t xml:space="preserve">トカチ </t>
    </rPh>
    <phoneticPr fontId="18"/>
  </si>
  <si>
    <t>釧路・根室</t>
    <rPh sb="0" eb="2">
      <t xml:space="preserve">クシロ </t>
    </rPh>
    <rPh sb="3" eb="5">
      <t xml:space="preserve">ネムロ </t>
    </rPh>
    <phoneticPr fontId="18"/>
  </si>
  <si>
    <t>釧路</t>
    <rPh sb="0" eb="2">
      <t xml:space="preserve">クシロ </t>
    </rPh>
    <phoneticPr fontId="18"/>
  </si>
  <si>
    <t>根室</t>
    <rPh sb="0" eb="2">
      <t xml:space="preserve">ネムロ </t>
    </rPh>
    <phoneticPr fontId="18"/>
  </si>
  <si>
    <t>総数</t>
    <rPh sb="0" eb="2">
      <t xml:space="preserve">ソウスウ </t>
    </rPh>
    <phoneticPr fontId="18"/>
  </si>
  <si>
    <t>都道府県</t>
    <rPh sb="0" eb="4">
      <t>トドウフケン</t>
    </rPh>
    <phoneticPr fontId="18"/>
  </si>
  <si>
    <t>二次医療圏</t>
    <rPh sb="0" eb="2">
      <t>ニジ</t>
    </rPh>
    <rPh sb="2" eb="4">
      <t>イリョウ</t>
    </rPh>
    <rPh sb="4" eb="5">
      <t>ケン</t>
    </rPh>
    <phoneticPr fontId="18"/>
  </si>
  <si>
    <t>年</t>
    <rPh sb="0" eb="1">
      <t>ネン</t>
    </rPh>
    <phoneticPr fontId="18"/>
  </si>
  <si>
    <t>0歳～14歳</t>
  </si>
  <si>
    <t>15歳～64歳</t>
  </si>
  <si>
    <t>65歳～74歳</t>
  </si>
  <si>
    <t>75歳～84歳</t>
  </si>
  <si>
    <t>85歳～</t>
  </si>
  <si>
    <t>01_北海道</t>
  </si>
  <si>
    <t>北海道遠紋</t>
  </si>
  <si>
    <t>2025年</t>
  </si>
  <si>
    <t>2030年</t>
  </si>
  <si>
    <t>2035年</t>
  </si>
  <si>
    <t>2040年</t>
  </si>
  <si>
    <t>2045年</t>
  </si>
  <si>
    <t>2050年</t>
  </si>
  <si>
    <t>北海道釧路</t>
  </si>
  <si>
    <t>北海道後志</t>
  </si>
  <si>
    <t>北海道根室</t>
  </si>
  <si>
    <t>北海道札幌</t>
  </si>
  <si>
    <t>北海道宗谷</t>
  </si>
  <si>
    <t>北海道十勝</t>
  </si>
  <si>
    <t>北海道上川中部</t>
  </si>
  <si>
    <t>北海道上川北部</t>
  </si>
  <si>
    <t>北海道西胆振</t>
  </si>
  <si>
    <t>北海道中空知</t>
  </si>
  <si>
    <t>北海道東胆振</t>
  </si>
  <si>
    <t>北海道南空知</t>
  </si>
  <si>
    <t>北海道南渡島</t>
  </si>
  <si>
    <t>北海道南檜山</t>
  </si>
  <si>
    <t>北海道日高</t>
  </si>
  <si>
    <t>北海道富良野</t>
  </si>
  <si>
    <t>北海道北空知</t>
  </si>
  <si>
    <t>北海道北渡島檜山</t>
  </si>
  <si>
    <t>北海道北網</t>
  </si>
  <si>
    <t>北海道留萌</t>
  </si>
  <si>
    <t>2050年推計</t>
    <rPh sb="4" eb="7">
      <t xml:space="preserve">ネンスイケイ </t>
    </rPh>
    <phoneticPr fontId="18"/>
  </si>
  <si>
    <t>計</t>
    <rPh sb="0" eb="1">
      <t xml:space="preserve">ケイ </t>
    </rPh>
    <phoneticPr fontId="18"/>
  </si>
  <si>
    <t>二次医療圏推計値</t>
    <rPh sb="0" eb="5">
      <t>ニジイ</t>
    </rPh>
    <rPh sb="5" eb="8">
      <t xml:space="preserve">スイケイチ </t>
    </rPh>
    <phoneticPr fontId="18"/>
  </si>
  <si>
    <t xml:space="preserve">5％以下 </t>
    <phoneticPr fontId="18"/>
  </si>
  <si>
    <t>10％以下</t>
    <rPh sb="0" eb="1">
      <t>≤</t>
    </rPh>
    <phoneticPr fontId="18"/>
  </si>
  <si>
    <t>15%以下</t>
    <rPh sb="3" eb="5">
      <t xml:space="preserve">イカ </t>
    </rPh>
    <phoneticPr fontId="18"/>
  </si>
  <si>
    <t>5%以上</t>
    <rPh sb="2" eb="3">
      <t xml:space="preserve">イジョウ </t>
    </rPh>
    <phoneticPr fontId="18"/>
  </si>
  <si>
    <t>10%以上</t>
    <phoneticPr fontId="18"/>
  </si>
  <si>
    <t>15%以上</t>
    <phoneticPr fontId="18"/>
  </si>
  <si>
    <t>20%以上</t>
    <rPh sb="3" eb="5">
      <t xml:space="preserve">イジョウ </t>
    </rPh>
    <phoneticPr fontId="18"/>
  </si>
  <si>
    <t>2025年推計</t>
    <rPh sb="4" eb="5">
      <t xml:space="preserve">ネン </t>
    </rPh>
    <rPh sb="5" eb="7">
      <t xml:space="preserve">スイケイ </t>
    </rPh>
    <phoneticPr fontId="18"/>
  </si>
  <si>
    <t>2025年比</t>
    <rPh sb="4" eb="6">
      <t xml:space="preserve">ネンヒ </t>
    </rPh>
    <phoneticPr fontId="18"/>
  </si>
  <si>
    <t>①二次医療圏別年次患者数国推計</t>
    <phoneticPr fontId="18"/>
  </si>
  <si>
    <t>2025年10月作成の厚生労働省健康・生活衛生局　がん・疾病対策課　「がん罹患患者数及び新規診断時の三大療法別需要推計データの概要」</t>
    <phoneticPr fontId="18"/>
  </si>
  <si>
    <t>②二次医療圏移動</t>
  </si>
  <si>
    <t>2026年３月に公表された北海道のがん登録状況に記載された2016年から2021年に診断された患者の二次医療圏別放射線治療受療動向 p55 表13</t>
    <phoneticPr fontId="18"/>
  </si>
  <si>
    <t>③放射線治療患者数延べ数（施設毎）</t>
  </si>
  <si>
    <t>国から都道府県がん診療連携拠点病院に提供</t>
    <rPh sb="0" eb="1">
      <t xml:space="preserve">クニカラ </t>
    </rPh>
    <rPh sb="3" eb="7">
      <t>トドウ</t>
    </rPh>
    <rPh sb="18" eb="20">
      <t xml:space="preserve">テイキョウ </t>
    </rPh>
    <phoneticPr fontId="18"/>
  </si>
  <si>
    <t>二次医療圏毎集計</t>
    <rPh sb="0" eb="5">
      <t>ニジ</t>
    </rPh>
    <rPh sb="5" eb="6">
      <t xml:space="preserve">マイ </t>
    </rPh>
    <rPh sb="6" eb="8">
      <t xml:space="preserve">シュウケイ </t>
    </rPh>
    <phoneticPr fontId="18"/>
  </si>
  <si>
    <t>比率</t>
    <rPh sb="0" eb="2">
      <t xml:space="preserve">ヒリツ </t>
    </rPh>
    <phoneticPr fontId="18"/>
  </si>
  <si>
    <t>南檜山</t>
  </si>
  <si>
    <t>北渡島檜山</t>
  </si>
  <si>
    <t>南空知</t>
  </si>
  <si>
    <t>北空知</t>
  </si>
  <si>
    <t>日高</t>
  </si>
  <si>
    <t>上川北部</t>
  </si>
  <si>
    <t>富良野</t>
  </si>
  <si>
    <t>留萌</t>
  </si>
  <si>
    <t>宗谷</t>
  </si>
  <si>
    <t>遠紋</t>
  </si>
  <si>
    <t>根室</t>
  </si>
  <si>
    <t>年</t>
    <rPh sb="0" eb="1">
      <t xml:space="preserve">ネン </t>
    </rPh>
    <phoneticPr fontId="4"/>
  </si>
  <si>
    <t>放射線管理料および定位照射算定数（合計）最小値</t>
    <rPh sb="17" eb="19">
      <t xml:space="preserve">ゴウケイ </t>
    </rPh>
    <rPh sb="20" eb="23">
      <t xml:space="preserve">サイショウチ </t>
    </rPh>
    <phoneticPr fontId="4"/>
  </si>
  <si>
    <t>放射線管理料および定位照射算定数（合計　最大値</t>
    <rPh sb="17" eb="19">
      <t xml:space="preserve">ゴウケイ </t>
    </rPh>
    <rPh sb="20" eb="23">
      <t xml:space="preserve">サイダイチ </t>
    </rPh>
    <phoneticPr fontId="4"/>
  </si>
  <si>
    <t>放射線管理料および定位照射算定数（合計）</t>
    <rPh sb="17" eb="19">
      <t xml:space="preserve">ゴウケイ </t>
    </rPh>
    <phoneticPr fontId="4"/>
  </si>
  <si>
    <t>最小値</t>
    <rPh sb="0" eb="3">
      <t xml:space="preserve">サイショウチ </t>
    </rPh>
    <phoneticPr fontId="18"/>
  </si>
  <si>
    <t>最大値</t>
    <rPh sb="0" eb="3">
      <t xml:space="preserve">サイダイチ </t>
    </rPh>
    <phoneticPr fontId="18"/>
  </si>
  <si>
    <t>第１１回NDBオープンデータ (2024年4月から2025年3月)　記載のレセプトデータからの二次医療圏毎放射線治療算定回数（原則、一連の治療を1回と計算）</t>
  </si>
  <si>
    <t>https://www.mhlw.go.jp/stf/seisakunitsuite/bunya/0000177221_00017.html</t>
    <phoneticPr fontId="18"/>
  </si>
  <si>
    <t>https://www.pref.hokkaido.lg.jp/fs/1/3/1/3/3/7/5/6/_/07_P51~P56.pdf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</si>
</sst>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_);[Red]\(0.0\)"/>
    <numFmt numFmtId="178" formatCode="0.0"/>
  </numFmts>
  <fonts count="21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5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7" xfId="0" applyBorder="1">
      <alignment vertical="center"/>
    </xf>
    <xf numFmtId="176" fontId="0" fillId="0" borderId="16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4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8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3" borderId="0" xfId="0" applyFill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  <xf numFmtId="9" fontId="0" fillId="0" borderId="0" xfId="0" applyNumberForma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39" borderId="0" xfId="0" applyFill="1">
      <alignment vertical="center"/>
    </xf>
    <xf numFmtId="0" fontId="0" fillId="39" borderId="17" xfId="0" applyFill="1" applyBorder="1">
      <alignment vertical="center"/>
    </xf>
    <xf numFmtId="0" fontId="0" fillId="0" borderId="18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38" fontId="0" fillId="0" borderId="23" xfId="0" applyNumberForma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8" fontId="0" fillId="0" borderId="19" xfId="0" applyNumberFormat="1" applyBorder="1">
      <alignment vertical="center"/>
    </xf>
    <xf numFmtId="2" fontId="0" fillId="0" borderId="24" xfId="0" applyNumberFormat="1" applyBorder="1">
      <alignment vertical="center"/>
    </xf>
    <xf numFmtId="178" fontId="0" fillId="0" borderId="24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28" xfId="0" applyBorder="1">
      <alignment vertical="center"/>
    </xf>
    <xf numFmtId="178" fontId="0" fillId="0" borderId="17" xfId="0" applyNumberFormat="1" applyBorder="1">
      <alignment vertical="center"/>
    </xf>
    <xf numFmtId="178" fontId="0" fillId="0" borderId="29" xfId="0" applyNumberFormat="1" applyBorder="1">
      <alignment vertical="center"/>
    </xf>
    <xf numFmtId="0" fontId="0" fillId="36" borderId="17" xfId="0" applyFill="1" applyBorder="1">
      <alignment vertical="center"/>
    </xf>
    <xf numFmtId="2" fontId="0" fillId="35" borderId="24" xfId="0" applyNumberFormat="1" applyFill="1" applyBorder="1">
      <alignment vertical="center"/>
    </xf>
    <xf numFmtId="2" fontId="0" fillId="34" borderId="24" xfId="0" applyNumberFormat="1" applyFill="1" applyBorder="1">
      <alignment vertical="center"/>
    </xf>
    <xf numFmtId="0" fontId="0" fillId="0" borderId="21" xfId="0" applyBorder="1" applyAlignment="1">
      <alignment vertical="center" wrapText="1"/>
    </xf>
    <xf numFmtId="0" fontId="0" fillId="0" borderId="34" xfId="0" applyBorder="1">
      <alignment vertical="center"/>
    </xf>
    <xf numFmtId="0" fontId="0" fillId="39" borderId="28" xfId="0" applyFill="1" applyBorder="1">
      <alignment vertical="center"/>
    </xf>
    <xf numFmtId="0" fontId="0" fillId="39" borderId="28" xfId="0" applyFill="1" applyBorder="1" applyAlignment="1">
      <alignment vertical="center" wrapText="1"/>
    </xf>
    <xf numFmtId="0" fontId="0" fillId="39" borderId="35" xfId="0" applyFill="1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178" fontId="0" fillId="0" borderId="30" xfId="0" applyNumberFormat="1" applyBorder="1">
      <alignment vertical="center"/>
    </xf>
    <xf numFmtId="178" fontId="0" fillId="0" borderId="33" xfId="0" applyNumberFormat="1" applyBorder="1">
      <alignment vertical="center"/>
    </xf>
    <xf numFmtId="178" fontId="0" fillId="0" borderId="27" xfId="0" applyNumberFormat="1" applyBorder="1">
      <alignment vertical="center"/>
    </xf>
    <xf numFmtId="0" fontId="0" fillId="40" borderId="0" xfId="0" applyFill="1">
      <alignment vertical="center"/>
    </xf>
    <xf numFmtId="2" fontId="0" fillId="37" borderId="24" xfId="0" applyNumberFormat="1" applyFill="1" applyBorder="1">
      <alignment vertical="center"/>
    </xf>
    <xf numFmtId="2" fontId="0" fillId="36" borderId="24" xfId="0" applyNumberFormat="1" applyFill="1" applyBorder="1">
      <alignment vertical="center"/>
    </xf>
    <xf numFmtId="0" fontId="0" fillId="41" borderId="11" xfId="0" applyFill="1" applyBorder="1">
      <alignment vertical="center"/>
    </xf>
    <xf numFmtId="2" fontId="0" fillId="35" borderId="23" xfId="0" applyNumberFormat="1" applyFill="1" applyBorder="1">
      <alignment vertical="center"/>
    </xf>
    <xf numFmtId="2" fontId="0" fillId="0" borderId="23" xfId="0" applyNumberFormat="1" applyBorder="1">
      <alignment vertical="center"/>
    </xf>
    <xf numFmtId="2" fontId="0" fillId="34" borderId="23" xfId="0" applyNumberFormat="1" applyFill="1" applyBorder="1">
      <alignment vertical="center"/>
    </xf>
    <xf numFmtId="2" fontId="0" fillId="33" borderId="23" xfId="0" applyNumberFormat="1" applyFill="1" applyBorder="1">
      <alignment vertical="center"/>
    </xf>
    <xf numFmtId="2" fontId="0" fillId="36" borderId="23" xfId="0" applyNumberFormat="1" applyFill="1" applyBorder="1">
      <alignment vertical="center"/>
    </xf>
    <xf numFmtId="0" fontId="0" fillId="0" borderId="20" xfId="0" applyBorder="1">
      <alignment vertical="center"/>
    </xf>
    <xf numFmtId="38" fontId="0" fillId="0" borderId="24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37" xfId="0" applyBorder="1">
      <alignment vertical="center"/>
    </xf>
    <xf numFmtId="0" fontId="0" fillId="0" borderId="30" xfId="0" applyBorder="1">
      <alignment vertical="center"/>
    </xf>
    <xf numFmtId="0" fontId="0" fillId="0" borderId="33" xfId="0" applyBorder="1">
      <alignment vertical="center"/>
    </xf>
    <xf numFmtId="0" fontId="0" fillId="0" borderId="21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177" fontId="0" fillId="0" borderId="0" xfId="0" applyNumberFormat="1">
      <alignment vertical="center"/>
    </xf>
    <xf numFmtId="177" fontId="0" fillId="0" borderId="44" xfId="0" applyNumberFormat="1" applyBorder="1">
      <alignment vertical="center"/>
    </xf>
    <xf numFmtId="177" fontId="0" fillId="0" borderId="24" xfId="0" applyNumberFormat="1" applyBorder="1">
      <alignment vertical="center"/>
    </xf>
    <xf numFmtId="176" fontId="0" fillId="0" borderId="45" xfId="0" applyNumberFormat="1" applyBorder="1">
      <alignment vertical="center"/>
    </xf>
    <xf numFmtId="0" fontId="0" fillId="0" borderId="29" xfId="0" applyBorder="1">
      <alignment vertical="center"/>
    </xf>
    <xf numFmtId="176" fontId="0" fillId="0" borderId="46" xfId="0" applyNumberFormat="1" applyBorder="1">
      <alignment vertical="center"/>
    </xf>
    <xf numFmtId="177" fontId="0" fillId="0" borderId="46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9" xfId="0" applyNumberFormat="1" applyBorder="1">
      <alignment vertical="center"/>
    </xf>
    <xf numFmtId="177" fontId="0" fillId="0" borderId="26" xfId="0" applyNumberFormat="1" applyBorder="1">
      <alignment vertical="center"/>
    </xf>
    <xf numFmtId="0" fontId="0" fillId="0" borderId="32" xfId="0" applyBorder="1" applyAlignment="1">
      <alignment horizontal="center" vertical="center"/>
    </xf>
    <xf numFmtId="1" fontId="0" fillId="35" borderId="0" xfId="0" applyNumberFormat="1" applyFill="1">
      <alignment vertical="center"/>
    </xf>
    <xf numFmtId="1" fontId="0" fillId="0" borderId="16" xfId="0" applyNumberFormat="1" applyBorder="1">
      <alignment vertical="center"/>
    </xf>
    <xf numFmtId="1" fontId="0" fillId="34" borderId="0" xfId="0" applyNumberFormat="1" applyFill="1">
      <alignment vertical="center"/>
    </xf>
    <xf numFmtId="1" fontId="0" fillId="33" borderId="0" xfId="0" applyNumberFormat="1" applyFill="1">
      <alignment vertical="center"/>
    </xf>
    <xf numFmtId="1" fontId="0" fillId="36" borderId="0" xfId="0" applyNumberFormat="1" applyFill="1">
      <alignment vertical="center"/>
    </xf>
    <xf numFmtId="1" fontId="0" fillId="35" borderId="16" xfId="0" applyNumberFormat="1" applyFill="1" applyBorder="1">
      <alignment vertical="center"/>
    </xf>
    <xf numFmtId="1" fontId="0" fillId="33" borderId="16" xfId="0" applyNumberFormat="1" applyFill="1" applyBorder="1">
      <alignment vertical="center"/>
    </xf>
    <xf numFmtId="1" fontId="0" fillId="0" borderId="31" xfId="0" applyNumberFormat="1" applyBorder="1">
      <alignment vertical="center"/>
    </xf>
    <xf numFmtId="1" fontId="0" fillId="0" borderId="0" xfId="0" applyNumberFormat="1">
      <alignment vertical="center"/>
    </xf>
    <xf numFmtId="1" fontId="0" fillId="37" borderId="24" xfId="0" applyNumberFormat="1" applyFill="1" applyBorder="1">
      <alignment vertical="center"/>
    </xf>
    <xf numFmtId="1" fontId="0" fillId="34" borderId="24" xfId="0" applyNumberFormat="1" applyFill="1" applyBorder="1">
      <alignment vertical="center"/>
    </xf>
    <xf numFmtId="0" fontId="0" fillId="39" borderId="34" xfId="0" applyFill="1" applyBorder="1">
      <alignment vertical="center"/>
    </xf>
    <xf numFmtId="178" fontId="0" fillId="0" borderId="20" xfId="0" applyNumberFormat="1" applyBorder="1">
      <alignment vertical="center"/>
    </xf>
    <xf numFmtId="178" fontId="0" fillId="0" borderId="22" xfId="0" applyNumberFormat="1" applyBorder="1">
      <alignment vertical="center"/>
    </xf>
    <xf numFmtId="2" fontId="0" fillId="0" borderId="19" xfId="0" applyNumberFormat="1" applyBorder="1">
      <alignment vertical="center"/>
    </xf>
    <xf numFmtId="2" fontId="0" fillId="0" borderId="29" xfId="0" applyNumberFormat="1" applyBorder="1">
      <alignment vertical="center"/>
    </xf>
    <xf numFmtId="2" fontId="0" fillId="0" borderId="26" xfId="0" applyNumberFormat="1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vertical="center" wrapText="1"/>
    </xf>
    <xf numFmtId="38" fontId="0" fillId="0" borderId="49" xfId="0" applyNumberFormat="1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0" xfId="0" applyAlignment="1">
      <alignment horizontal="center" vertical="center"/>
    </xf>
    <xf numFmtId="0" fontId="20" fillId="0" borderId="0" xfId="43">
      <alignment vertical="center"/>
    </xf>
    <xf numFmtId="0" fontId="0" fillId="0" borderId="51" xfId="0" applyBorder="1">
      <alignment vertical="center"/>
    </xf>
    <xf numFmtId="0" fontId="0" fillId="0" borderId="45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4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ハイパーリンク" xfId="43" builtinId="8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https://www.mhlw.go.jp/stf/seisakunitsuite/bunya/0000177221_00017.html" TargetMode="External" Type="http://schemas.openxmlformats.org/officeDocument/2006/relationships/hyperlink"/><Relationship Id="rId2" Target="https://www.pref.hokkaido.lg.jp/fs/1/3/1/3/3/7/5/6/_/07_P51~P56.pdf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ED29-0726-124B-9FB0-8FE35D32CB6F}">
  <dimension ref="A2:C4"/>
  <sheetViews>
    <sheetView tabSelected="1" topLeftCell="B1" workbookViewId="0">
      <selection activeCell="B1" sqref="B1"/>
    </sheetView>
  </sheetViews>
  <sheetFormatPr defaultColWidth="10.90625" defaultRowHeight="19.8" x14ac:dyDescent="0.5"/>
  <cols>
    <col min="1" max="1" width="29.54296875" bestFit="1" customWidth="1"/>
    <col min="2" max="2" width="114.81640625" customWidth="1"/>
    <col min="3" max="3" width="64.453125" bestFit="1" customWidth="1"/>
  </cols>
  <sheetData>
    <row r="2" spans="1:3" x14ac:dyDescent="0.5">
      <c r="A2" t="s">
        <v>93</v>
      </c>
      <c r="B2" t="s">
        <v>94</v>
      </c>
      <c r="C2" t="s">
        <v>98</v>
      </c>
    </row>
    <row r="3" spans="1:3" x14ac:dyDescent="0.5">
      <c r="A3" t="s">
        <v>95</v>
      </c>
      <c r="B3" t="s">
        <v>96</v>
      </c>
      <c r="C3" s="107" t="s">
        <v>120</v>
      </c>
    </row>
    <row r="4" spans="1:3" x14ac:dyDescent="0.5">
      <c r="A4" t="s">
        <v>97</v>
      </c>
      <c r="B4" t="s">
        <v>118</v>
      </c>
      <c r="C4" s="107" t="s">
        <v>119</v>
      </c>
    </row>
  </sheetData>
  <sheetProtection algorithmName="SHA-512" hashValue="XMlHObS5a6FvrV5bjbz1XUAnAMhmshJRZQ/S3i5+QMxw8xgEGl9iXVFcZXF5YD9wP5B0b0ocvqai/KkplOvDNw==" saltValue="m2Gah9PRZ1knKQD1u5z98Q==" spinCount="100000" sheet="1" objects="1" scenarios="1"/>
  <phoneticPr fontId="18"/>
  <hyperlinks>
    <hyperlink ref="C4" r:id="rId1" xr:uid="{57D5118B-2AB1-6042-A8B1-C2AFE45388E9}"/>
    <hyperlink ref="C3" r:id="rId2" xr:uid="{22F71F20-03A5-CE41-A560-3F61520AD4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A498-92DE-2844-BB83-391C83B78652}">
  <dimension ref="A1:N127"/>
  <sheetViews>
    <sheetView zoomScale="114" workbookViewId="0"/>
  </sheetViews>
  <sheetFormatPr defaultColWidth="10.90625" defaultRowHeight="19.8" x14ac:dyDescent="0.5"/>
  <cols>
    <col min="15" max="17" width="0" hidden="1" customWidth="1"/>
    <col min="20" max="22" width="0" hidden="1" customWidth="1"/>
  </cols>
  <sheetData>
    <row r="1" spans="1:14" ht="20.399999999999999" thickBot="1" x14ac:dyDescent="0.55000000000000004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82</v>
      </c>
      <c r="L1" s="116" t="s">
        <v>99</v>
      </c>
      <c r="M1" s="116"/>
    </row>
    <row r="2" spans="1:14" ht="20.399999999999999" thickBot="1" x14ac:dyDescent="0.55000000000000004">
      <c r="A2" t="s">
        <v>53</v>
      </c>
      <c r="B2" s="25" t="s">
        <v>54</v>
      </c>
      <c r="C2" t="s">
        <v>55</v>
      </c>
      <c r="D2" s="22">
        <v>6.8577517751043163E-2</v>
      </c>
      <c r="E2" s="22">
        <v>14.686131139791204</v>
      </c>
      <c r="F2" s="22">
        <v>17.326915777528662</v>
      </c>
      <c r="G2" s="22">
        <v>20.919211498400816</v>
      </c>
      <c r="H2" s="22">
        <v>11.610425303797465</v>
      </c>
      <c r="I2" s="23">
        <f>SUM(D2:H2)</f>
        <v>64.61126123726919</v>
      </c>
      <c r="K2" s="66" t="s">
        <v>11</v>
      </c>
      <c r="L2" s="67">
        <v>2025</v>
      </c>
      <c r="M2" s="67">
        <v>2040</v>
      </c>
      <c r="N2" s="68">
        <v>2050</v>
      </c>
    </row>
    <row r="3" spans="1:14" x14ac:dyDescent="0.5">
      <c r="A3" t="s">
        <v>53</v>
      </c>
      <c r="B3" t="s">
        <v>54</v>
      </c>
      <c r="C3" t="s">
        <v>56</v>
      </c>
      <c r="D3" s="22">
        <v>5.5075441217182247E-2</v>
      </c>
      <c r="E3" s="22">
        <v>13.688226183938516</v>
      </c>
      <c r="F3" s="22">
        <v>15.504221467615663</v>
      </c>
      <c r="G3" s="22">
        <v>22.811661994991148</v>
      </c>
      <c r="H3" s="22">
        <v>13.464260002531647</v>
      </c>
      <c r="I3" s="23">
        <f t="shared" ref="I3:I66" si="0">SUM(D3:H3)</f>
        <v>65.52344509029416</v>
      </c>
      <c r="K3" s="49" t="s">
        <v>19</v>
      </c>
      <c r="L3">
        <v>358</v>
      </c>
      <c r="M3">
        <v>387</v>
      </c>
      <c r="N3" s="64">
        <v>382</v>
      </c>
    </row>
    <row r="4" spans="1:14" x14ac:dyDescent="0.5">
      <c r="A4" t="s">
        <v>53</v>
      </c>
      <c r="B4" t="s">
        <v>54</v>
      </c>
      <c r="C4" t="s">
        <v>57</v>
      </c>
      <c r="D4" s="22">
        <v>4.6210137107837022E-2</v>
      </c>
      <c r="E4" s="22">
        <v>12.92723237977723</v>
      </c>
      <c r="F4" s="22">
        <v>14.864395122288391</v>
      </c>
      <c r="G4" s="22">
        <v>20.663672234751228</v>
      </c>
      <c r="H4" s="22">
        <v>17.124155562025315</v>
      </c>
      <c r="I4" s="23">
        <f t="shared" si="0"/>
        <v>65.625665435949998</v>
      </c>
      <c r="K4" s="49" t="s">
        <v>20</v>
      </c>
      <c r="L4" s="23">
        <v>22</v>
      </c>
      <c r="M4">
        <v>21</v>
      </c>
      <c r="N4" s="30">
        <v>18</v>
      </c>
    </row>
    <row r="5" spans="1:14" x14ac:dyDescent="0.5">
      <c r="A5" t="s">
        <v>53</v>
      </c>
      <c r="B5" t="s">
        <v>54</v>
      </c>
      <c r="C5" t="s">
        <v>58</v>
      </c>
      <c r="D5" s="22">
        <v>3.9202136990020814E-2</v>
      </c>
      <c r="E5" s="22">
        <v>11.412435113877027</v>
      </c>
      <c r="F5" s="22">
        <v>14.670722332942452</v>
      </c>
      <c r="G5" s="22">
        <v>19.545623643489453</v>
      </c>
      <c r="H5" s="22">
        <v>19.254000987341765</v>
      </c>
      <c r="I5" s="23">
        <f t="shared" si="0"/>
        <v>64.921984214640716</v>
      </c>
      <c r="K5" s="49" t="s">
        <v>21</v>
      </c>
      <c r="L5">
        <v>35</v>
      </c>
      <c r="M5">
        <v>34</v>
      </c>
      <c r="N5" s="30">
        <v>32</v>
      </c>
    </row>
    <row r="6" spans="1:14" x14ac:dyDescent="0.5">
      <c r="A6" t="s">
        <v>53</v>
      </c>
      <c r="B6" t="s">
        <v>54</v>
      </c>
      <c r="C6" t="s">
        <v>59</v>
      </c>
      <c r="D6" s="22">
        <v>3.3174352790807562E-2</v>
      </c>
      <c r="E6" s="22">
        <v>10.051515718483422</v>
      </c>
      <c r="F6" s="22">
        <v>14.563045752245745</v>
      </c>
      <c r="G6" s="22">
        <v>19.441809259157271</v>
      </c>
      <c r="H6" s="22">
        <v>19.356557399999996</v>
      </c>
      <c r="I6" s="23">
        <f t="shared" si="0"/>
        <v>63.446102482677247</v>
      </c>
      <c r="K6" s="49" t="s">
        <v>23</v>
      </c>
      <c r="L6">
        <v>2139</v>
      </c>
      <c r="M6">
        <v>2811</v>
      </c>
      <c r="N6" s="30">
        <v>3141</v>
      </c>
    </row>
    <row r="7" spans="1:14" x14ac:dyDescent="0.5">
      <c r="A7" t="s">
        <v>53</v>
      </c>
      <c r="B7" t="s">
        <v>54</v>
      </c>
      <c r="C7" t="s">
        <v>60</v>
      </c>
      <c r="D7" s="22">
        <v>2.7024523043656622E-2</v>
      </c>
      <c r="E7" s="22">
        <v>8.938270312162798</v>
      </c>
      <c r="F7" s="22">
        <v>12.990672679231574</v>
      </c>
      <c r="G7" s="22">
        <v>20.081170935980882</v>
      </c>
      <c r="H7" s="22">
        <v>19.636255262447257</v>
      </c>
      <c r="I7" s="23">
        <f t="shared" si="0"/>
        <v>61.673393712866165</v>
      </c>
      <c r="K7" s="49" t="s">
        <v>24</v>
      </c>
      <c r="L7">
        <v>203</v>
      </c>
      <c r="M7">
        <v>204</v>
      </c>
      <c r="N7" s="30">
        <v>194</v>
      </c>
    </row>
    <row r="8" spans="1:14" x14ac:dyDescent="0.5">
      <c r="A8" t="s">
        <v>53</v>
      </c>
      <c r="B8" s="25" t="s">
        <v>61</v>
      </c>
      <c r="C8" t="s">
        <v>55</v>
      </c>
      <c r="D8" s="22">
        <v>0.23123455210649846</v>
      </c>
      <c r="E8" s="22">
        <v>51.76131490884687</v>
      </c>
      <c r="F8" s="22">
        <v>61.367171807699961</v>
      </c>
      <c r="G8" s="22">
        <v>68.640394742870384</v>
      </c>
      <c r="H8" s="22">
        <v>33.456747684669473</v>
      </c>
      <c r="I8" s="23">
        <f t="shared" si="0"/>
        <v>215.45686369619318</v>
      </c>
      <c r="K8" s="49" t="s">
        <v>25</v>
      </c>
      <c r="L8">
        <v>159</v>
      </c>
      <c r="M8">
        <v>162</v>
      </c>
      <c r="N8" s="30">
        <v>153</v>
      </c>
    </row>
    <row r="9" spans="1:14" x14ac:dyDescent="0.5">
      <c r="A9" t="s">
        <v>53</v>
      </c>
      <c r="B9" t="s">
        <v>61</v>
      </c>
      <c r="C9" t="s">
        <v>56</v>
      </c>
      <c r="D9" s="22">
        <v>0.18358595960620422</v>
      </c>
      <c r="E9" s="22">
        <v>49.703973542892484</v>
      </c>
      <c r="F9" s="22">
        <v>53.179485928521359</v>
      </c>
      <c r="G9" s="22">
        <v>79.66250880585801</v>
      </c>
      <c r="H9" s="22">
        <v>42.067518438818574</v>
      </c>
      <c r="I9" s="23">
        <f t="shared" si="0"/>
        <v>224.79707267569665</v>
      </c>
      <c r="K9" s="49" t="s">
        <v>26</v>
      </c>
      <c r="L9">
        <v>105</v>
      </c>
      <c r="M9">
        <v>104</v>
      </c>
      <c r="N9" s="30">
        <v>98</v>
      </c>
    </row>
    <row r="10" spans="1:14" x14ac:dyDescent="0.5">
      <c r="A10" t="s">
        <v>53</v>
      </c>
      <c r="B10" t="s">
        <v>61</v>
      </c>
      <c r="C10" t="s">
        <v>57</v>
      </c>
      <c r="D10" s="22">
        <v>0.15053868390689401</v>
      </c>
      <c r="E10" s="22">
        <v>47.616079243694138</v>
      </c>
      <c r="F10" s="22">
        <v>51.816611198659544</v>
      </c>
      <c r="G10" s="22">
        <v>73.769696281167427</v>
      </c>
      <c r="H10" s="22">
        <v>57.367887340365677</v>
      </c>
      <c r="I10" s="23">
        <f t="shared" si="0"/>
        <v>230.7208127477937</v>
      </c>
      <c r="K10" s="49" t="s">
        <v>27</v>
      </c>
      <c r="L10">
        <v>32</v>
      </c>
      <c r="M10">
        <v>31</v>
      </c>
      <c r="N10" s="30">
        <v>28</v>
      </c>
    </row>
    <row r="11" spans="1:14" x14ac:dyDescent="0.5">
      <c r="A11" t="s">
        <v>53</v>
      </c>
      <c r="B11" t="s">
        <v>61</v>
      </c>
      <c r="C11" t="s">
        <v>58</v>
      </c>
      <c r="D11" s="22">
        <v>0.12918003010501336</v>
      </c>
      <c r="E11" s="22">
        <v>41.493982577971309</v>
      </c>
      <c r="F11" s="22">
        <v>54.309886148048875</v>
      </c>
      <c r="G11" s="22">
        <v>67.841608382306077</v>
      </c>
      <c r="H11" s="22">
        <v>69.124240581715867</v>
      </c>
      <c r="I11" s="23">
        <f t="shared" si="0"/>
        <v>232.89889772014715</v>
      </c>
      <c r="K11" s="49" t="s">
        <v>29</v>
      </c>
      <c r="L11">
        <v>177</v>
      </c>
      <c r="M11">
        <v>180</v>
      </c>
      <c r="N11" s="30">
        <v>175</v>
      </c>
    </row>
    <row r="12" spans="1:14" x14ac:dyDescent="0.5">
      <c r="A12" t="s">
        <v>53</v>
      </c>
      <c r="B12" t="s">
        <v>61</v>
      </c>
      <c r="C12" t="s">
        <v>59</v>
      </c>
      <c r="D12" s="22">
        <v>0.11006302180589403</v>
      </c>
      <c r="E12" s="22">
        <v>35.987056343022047</v>
      </c>
      <c r="F12" s="22">
        <v>55.470838724940585</v>
      </c>
      <c r="G12" s="22">
        <v>68.949686358923984</v>
      </c>
      <c r="H12" s="22">
        <v>70.458019599999986</v>
      </c>
      <c r="I12" s="23">
        <f t="shared" si="0"/>
        <v>230.97566404869252</v>
      </c>
      <c r="K12" s="49" t="s">
        <v>30</v>
      </c>
      <c r="L12">
        <v>193</v>
      </c>
      <c r="M12">
        <v>228</v>
      </c>
      <c r="N12" s="30">
        <v>239</v>
      </c>
    </row>
    <row r="13" spans="1:14" x14ac:dyDescent="0.5">
      <c r="A13" t="s">
        <v>53</v>
      </c>
      <c r="B13" t="s">
        <v>61</v>
      </c>
      <c r="C13" t="s">
        <v>60</v>
      </c>
      <c r="D13" s="22">
        <v>9.0657660396270962E-2</v>
      </c>
      <c r="E13" s="22">
        <v>31.702979082915217</v>
      </c>
      <c r="F13" s="22">
        <v>48.807390021344816</v>
      </c>
      <c r="G13" s="22">
        <v>75.717919876952195</v>
      </c>
      <c r="H13" s="22">
        <v>70.998343932489448</v>
      </c>
      <c r="I13" s="23">
        <f t="shared" si="0"/>
        <v>227.31729057409791</v>
      </c>
      <c r="K13" s="49" t="s">
        <v>31</v>
      </c>
      <c r="L13">
        <v>61</v>
      </c>
      <c r="M13">
        <v>63</v>
      </c>
      <c r="N13" s="30">
        <v>61</v>
      </c>
    </row>
    <row r="14" spans="1:14" x14ac:dyDescent="0.5">
      <c r="A14" t="s">
        <v>53</v>
      </c>
      <c r="B14" s="25" t="s">
        <v>62</v>
      </c>
      <c r="C14" t="s">
        <v>55</v>
      </c>
      <c r="D14" s="22">
        <v>0.19188210110653195</v>
      </c>
      <c r="E14" s="22">
        <v>45.750622527171174</v>
      </c>
      <c r="F14" s="22">
        <v>53.603021885838722</v>
      </c>
      <c r="G14" s="22">
        <v>68.824502014661363</v>
      </c>
      <c r="H14" s="22">
        <v>34.920323421097045</v>
      </c>
      <c r="I14" s="23">
        <f t="shared" si="0"/>
        <v>203.29035194987483</v>
      </c>
      <c r="K14" s="49" t="s">
        <v>28</v>
      </c>
      <c r="L14">
        <v>373</v>
      </c>
      <c r="M14">
        <v>433</v>
      </c>
      <c r="N14" s="30">
        <v>454</v>
      </c>
    </row>
    <row r="15" spans="1:14" x14ac:dyDescent="0.5">
      <c r="A15" t="s">
        <v>53</v>
      </c>
      <c r="B15" t="s">
        <v>62</v>
      </c>
      <c r="C15" t="s">
        <v>56</v>
      </c>
      <c r="D15" s="22">
        <v>0.15426232641258289</v>
      </c>
      <c r="E15" s="22">
        <v>43.898439056054677</v>
      </c>
      <c r="F15" s="22">
        <v>46.332283967900999</v>
      </c>
      <c r="G15" s="22">
        <v>73.918517191837964</v>
      </c>
      <c r="H15" s="22">
        <v>42.176336625316459</v>
      </c>
      <c r="I15" s="23">
        <f t="shared" si="0"/>
        <v>206.47983916752267</v>
      </c>
      <c r="K15" s="49" t="s">
        <v>33</v>
      </c>
      <c r="L15">
        <v>59</v>
      </c>
      <c r="M15">
        <v>58</v>
      </c>
      <c r="N15" s="30">
        <v>55</v>
      </c>
    </row>
    <row r="16" spans="1:14" x14ac:dyDescent="0.5">
      <c r="A16" t="s">
        <v>53</v>
      </c>
      <c r="B16" t="s">
        <v>62</v>
      </c>
      <c r="C16" t="s">
        <v>57</v>
      </c>
      <c r="D16" s="22">
        <v>0.12943578138541362</v>
      </c>
      <c r="E16" s="22">
        <v>41.033016632341216</v>
      </c>
      <c r="F16" s="22">
        <v>47.090548957351764</v>
      </c>
      <c r="G16" s="22">
        <v>63.324223327482635</v>
      </c>
      <c r="H16" s="22">
        <v>55.250433022503508</v>
      </c>
      <c r="I16" s="23">
        <f t="shared" si="0"/>
        <v>206.82765772106453</v>
      </c>
      <c r="K16" s="49" t="s">
        <v>34</v>
      </c>
      <c r="L16">
        <v>37</v>
      </c>
      <c r="M16">
        <v>39</v>
      </c>
      <c r="N16" s="30">
        <v>39</v>
      </c>
    </row>
    <row r="17" spans="1:14" x14ac:dyDescent="0.5">
      <c r="A17" t="s">
        <v>53</v>
      </c>
      <c r="B17" t="s">
        <v>62</v>
      </c>
      <c r="C17" t="s">
        <v>58</v>
      </c>
      <c r="D17" s="22">
        <v>0.11094687953283737</v>
      </c>
      <c r="E17" s="22">
        <v>34.675934530262005</v>
      </c>
      <c r="F17" s="22">
        <v>49.86093141937328</v>
      </c>
      <c r="G17" s="22">
        <v>58.385802769308306</v>
      </c>
      <c r="H17" s="22">
        <v>61.459993627848093</v>
      </c>
      <c r="I17" s="23">
        <f t="shared" si="0"/>
        <v>204.49360922632451</v>
      </c>
      <c r="K17" s="49" t="s">
        <v>35</v>
      </c>
      <c r="L17">
        <v>44</v>
      </c>
      <c r="M17">
        <v>41</v>
      </c>
      <c r="N17" s="30">
        <v>37</v>
      </c>
    </row>
    <row r="18" spans="1:14" x14ac:dyDescent="0.5">
      <c r="A18" t="s">
        <v>53</v>
      </c>
      <c r="B18" t="s">
        <v>62</v>
      </c>
      <c r="C18" t="s">
        <v>59</v>
      </c>
      <c r="D18" s="22">
        <v>9.4639842176616973E-2</v>
      </c>
      <c r="E18" s="22">
        <v>29.563024191255753</v>
      </c>
      <c r="F18" s="22">
        <v>49.115438376914696</v>
      </c>
      <c r="G18" s="22">
        <v>61.778050443840357</v>
      </c>
      <c r="H18" s="22">
        <v>59.146919799999992</v>
      </c>
      <c r="I18" s="23">
        <f t="shared" si="0"/>
        <v>199.6980726541874</v>
      </c>
      <c r="K18" s="49" t="s">
        <v>36</v>
      </c>
      <c r="L18">
        <v>58</v>
      </c>
      <c r="M18">
        <v>60</v>
      </c>
      <c r="N18" s="30">
        <v>57</v>
      </c>
    </row>
    <row r="19" spans="1:14" x14ac:dyDescent="0.5">
      <c r="A19" t="s">
        <v>53</v>
      </c>
      <c r="B19" t="s">
        <v>62</v>
      </c>
      <c r="C19" t="s">
        <v>60</v>
      </c>
      <c r="D19" s="22">
        <v>7.8640900607745881E-2</v>
      </c>
      <c r="E19" s="22">
        <v>26.207796361740478</v>
      </c>
      <c r="F19" s="22">
        <v>41.158849523656976</v>
      </c>
      <c r="G19" s="22">
        <v>68.093865850733195</v>
      </c>
      <c r="H19" s="22">
        <v>58.917040652601969</v>
      </c>
      <c r="I19" s="23">
        <f t="shared" si="0"/>
        <v>194.45619328934035</v>
      </c>
      <c r="K19" s="49" t="s">
        <v>38</v>
      </c>
      <c r="L19">
        <v>202</v>
      </c>
      <c r="M19">
        <v>223</v>
      </c>
      <c r="N19" s="30">
        <v>222</v>
      </c>
    </row>
    <row r="20" spans="1:14" x14ac:dyDescent="0.5">
      <c r="A20" t="s">
        <v>53</v>
      </c>
      <c r="B20" s="25" t="s">
        <v>63</v>
      </c>
      <c r="C20" t="s">
        <v>55</v>
      </c>
      <c r="D20" s="22">
        <v>8.7110526799812835E-2</v>
      </c>
      <c r="E20" s="22">
        <v>17.348545274261252</v>
      </c>
      <c r="F20" s="22">
        <v>18.487228631484893</v>
      </c>
      <c r="G20" s="22">
        <v>19.28642241129992</v>
      </c>
      <c r="H20" s="22">
        <v>9.2929067819971856</v>
      </c>
      <c r="I20" s="23">
        <f t="shared" si="0"/>
        <v>64.502213625843069</v>
      </c>
      <c r="K20" s="49" t="s">
        <v>39</v>
      </c>
      <c r="L20">
        <v>65</v>
      </c>
      <c r="M20">
        <v>65</v>
      </c>
      <c r="N20" s="30">
        <v>62</v>
      </c>
    </row>
    <row r="21" spans="1:14" x14ac:dyDescent="0.5">
      <c r="A21" t="s">
        <v>53</v>
      </c>
      <c r="B21" t="s">
        <v>63</v>
      </c>
      <c r="C21" t="s">
        <v>56</v>
      </c>
      <c r="D21" s="22">
        <v>6.8994570950832224E-2</v>
      </c>
      <c r="E21" s="22">
        <v>16.566559115404559</v>
      </c>
      <c r="F21" s="22">
        <v>16.772473012096622</v>
      </c>
      <c r="G21" s="22">
        <v>22.569584659107239</v>
      </c>
      <c r="H21" s="22">
        <v>12.015120250632911</v>
      </c>
      <c r="I21" s="23">
        <f t="shared" si="0"/>
        <v>67.992731608192173</v>
      </c>
      <c r="K21" s="49" t="s">
        <v>40</v>
      </c>
      <c r="L21">
        <v>310</v>
      </c>
      <c r="M21">
        <v>370</v>
      </c>
      <c r="N21" s="30">
        <v>393</v>
      </c>
    </row>
    <row r="22" spans="1:14" x14ac:dyDescent="0.5">
      <c r="A22" t="s">
        <v>53</v>
      </c>
      <c r="B22" t="s">
        <v>63</v>
      </c>
      <c r="C22" t="s">
        <v>57</v>
      </c>
      <c r="D22" s="22">
        <v>5.7388969957702707E-2</v>
      </c>
      <c r="E22" s="22">
        <v>15.861865157198316</v>
      </c>
      <c r="F22" s="22">
        <v>16.623699715464603</v>
      </c>
      <c r="G22" s="22">
        <v>22.112594381565831</v>
      </c>
      <c r="H22" s="22">
        <v>15.91720660084388</v>
      </c>
      <c r="I22" s="23">
        <f t="shared" si="0"/>
        <v>70.57275482503033</v>
      </c>
      <c r="K22" s="49" t="s">
        <v>42</v>
      </c>
      <c r="L22">
        <v>215</v>
      </c>
      <c r="M22">
        <v>233</v>
      </c>
      <c r="N22" s="30">
        <v>227</v>
      </c>
    </row>
    <row r="23" spans="1:14" ht="20.399999999999999" thickBot="1" x14ac:dyDescent="0.55000000000000004">
      <c r="A23" t="s">
        <v>53</v>
      </c>
      <c r="B23" t="s">
        <v>63</v>
      </c>
      <c r="C23" t="s">
        <v>58</v>
      </c>
      <c r="D23" s="22">
        <v>4.9602471691741555E-2</v>
      </c>
      <c r="E23" s="22">
        <v>14.045283862708922</v>
      </c>
      <c r="F23" s="22">
        <v>17.140750998108</v>
      </c>
      <c r="G23" s="22">
        <v>21.274116203067162</v>
      </c>
      <c r="H23" s="22">
        <v>19.644514234880447</v>
      </c>
      <c r="I23" s="23">
        <f t="shared" si="0"/>
        <v>72.154267770456272</v>
      </c>
      <c r="K23" s="50" t="s">
        <v>43</v>
      </c>
      <c r="L23" s="65">
        <v>65</v>
      </c>
      <c r="M23" s="65">
        <v>72</v>
      </c>
      <c r="N23" s="33">
        <v>72</v>
      </c>
    </row>
    <row r="24" spans="1:14" x14ac:dyDescent="0.5">
      <c r="A24" t="s">
        <v>53</v>
      </c>
      <c r="B24" t="s">
        <v>63</v>
      </c>
      <c r="C24" t="s">
        <v>59</v>
      </c>
      <c r="D24" s="22">
        <v>4.2439250248383333E-2</v>
      </c>
      <c r="E24" s="22">
        <v>12.393093268612288</v>
      </c>
      <c r="F24" s="22">
        <v>17.453578912995631</v>
      </c>
      <c r="G24" s="22">
        <v>21.892028117064765</v>
      </c>
      <c r="H24" s="22">
        <v>20.870730600000002</v>
      </c>
      <c r="I24" s="23">
        <f t="shared" si="0"/>
        <v>72.651870148921063</v>
      </c>
    </row>
    <row r="25" spans="1:14" x14ac:dyDescent="0.5">
      <c r="A25" t="s">
        <v>53</v>
      </c>
      <c r="B25" t="s">
        <v>63</v>
      </c>
      <c r="C25" t="s">
        <v>60</v>
      </c>
      <c r="D25" s="22">
        <v>3.4979878041902647E-2</v>
      </c>
      <c r="E25" s="22">
        <v>11.150846627109292</v>
      </c>
      <c r="F25" s="22">
        <v>15.553484242725771</v>
      </c>
      <c r="G25" s="22">
        <v>23.672143823909327</v>
      </c>
      <c r="H25" s="22">
        <v>21.961492400562587</v>
      </c>
      <c r="I25" s="23">
        <f t="shared" si="0"/>
        <v>72.372946972348885</v>
      </c>
    </row>
    <row r="26" spans="1:14" x14ac:dyDescent="0.5">
      <c r="A26" t="s">
        <v>53</v>
      </c>
      <c r="B26" s="25" t="s">
        <v>64</v>
      </c>
      <c r="C26" t="s">
        <v>55</v>
      </c>
      <c r="D26" s="22">
        <v>3.1387837293281589</v>
      </c>
      <c r="E26" s="22">
        <v>613.62958249648091</v>
      </c>
      <c r="F26" s="22">
        <v>575.13559737189507</v>
      </c>
      <c r="G26" s="22">
        <v>648.04898885500597</v>
      </c>
      <c r="H26" s="22">
        <v>299.48047475358646</v>
      </c>
      <c r="I26" s="23">
        <f t="shared" si="0"/>
        <v>2139.4334272062965</v>
      </c>
    </row>
    <row r="27" spans="1:14" x14ac:dyDescent="0.5">
      <c r="A27" t="s">
        <v>53</v>
      </c>
      <c r="B27" t="s">
        <v>64</v>
      </c>
      <c r="C27" t="s">
        <v>56</v>
      </c>
      <c r="D27" s="22">
        <v>2.7785694809952122</v>
      </c>
      <c r="E27" s="22">
        <v>630.0750880788305</v>
      </c>
      <c r="F27" s="22">
        <v>561.77278779472977</v>
      </c>
      <c r="G27" s="22">
        <v>775.55285045208302</v>
      </c>
      <c r="H27" s="22">
        <v>410.64533251561181</v>
      </c>
      <c r="I27" s="23">
        <f t="shared" si="0"/>
        <v>2380.8246283222502</v>
      </c>
    </row>
    <row r="28" spans="1:14" x14ac:dyDescent="0.5">
      <c r="A28" t="s">
        <v>53</v>
      </c>
      <c r="B28" t="s">
        <v>64</v>
      </c>
      <c r="C28" t="s">
        <v>57</v>
      </c>
      <c r="D28" s="22">
        <v>2.5143715407775638</v>
      </c>
      <c r="E28" s="22">
        <v>630.6080528983872</v>
      </c>
      <c r="F28" s="22">
        <v>614.6826833331337</v>
      </c>
      <c r="G28" s="22">
        <v>749.62232201869369</v>
      </c>
      <c r="H28" s="22">
        <v>611.17596443825585</v>
      </c>
      <c r="I28" s="23">
        <f t="shared" si="0"/>
        <v>2608.6033942292479</v>
      </c>
    </row>
    <row r="29" spans="1:14" x14ac:dyDescent="0.5">
      <c r="A29" t="s">
        <v>53</v>
      </c>
      <c r="B29" t="s">
        <v>64</v>
      </c>
      <c r="C29" t="s">
        <v>58</v>
      </c>
      <c r="D29" s="22">
        <v>2.3197211573975829</v>
      </c>
      <c r="E29" s="22">
        <v>579.44620390318437</v>
      </c>
      <c r="F29" s="22">
        <v>698.05620876872297</v>
      </c>
      <c r="G29" s="22">
        <v>776.64360584137489</v>
      </c>
      <c r="H29" s="22">
        <v>754.14899634458504</v>
      </c>
      <c r="I29" s="23">
        <f t="shared" si="0"/>
        <v>2810.614736015265</v>
      </c>
    </row>
    <row r="30" spans="1:14" x14ac:dyDescent="0.5">
      <c r="A30" t="s">
        <v>53</v>
      </c>
      <c r="B30" t="s">
        <v>64</v>
      </c>
      <c r="C30" t="s">
        <v>59</v>
      </c>
      <c r="D30" s="22">
        <v>2.1287869923783527</v>
      </c>
      <c r="E30" s="22">
        <v>539.71970562328454</v>
      </c>
      <c r="F30" s="22">
        <v>735.54091273468327</v>
      </c>
      <c r="G30" s="22">
        <v>885.52317022313139</v>
      </c>
      <c r="H30" s="22">
        <v>816.60264659999996</v>
      </c>
      <c r="I30" s="23">
        <f t="shared" si="0"/>
        <v>2979.5152221734775</v>
      </c>
    </row>
    <row r="31" spans="1:14" x14ac:dyDescent="0.5">
      <c r="A31" t="s">
        <v>53</v>
      </c>
      <c r="B31" t="s">
        <v>64</v>
      </c>
      <c r="C31" t="s">
        <v>60</v>
      </c>
      <c r="D31" s="22">
        <v>1.9040589874410634</v>
      </c>
      <c r="E31" s="22">
        <v>512.9125605586795</v>
      </c>
      <c r="F31" s="22">
        <v>673.99375093950187</v>
      </c>
      <c r="G31" s="22">
        <v>1045.931237343804</v>
      </c>
      <c r="H31" s="22">
        <v>906.54458871561189</v>
      </c>
      <c r="I31" s="23">
        <f t="shared" si="0"/>
        <v>3141.2861965450384</v>
      </c>
    </row>
    <row r="32" spans="1:14" x14ac:dyDescent="0.5">
      <c r="A32" t="s">
        <v>53</v>
      </c>
      <c r="B32" s="25" t="s">
        <v>65</v>
      </c>
      <c r="C32" t="s">
        <v>55</v>
      </c>
      <c r="D32" s="22">
        <v>6.5416822715305953E-2</v>
      </c>
      <c r="E32" s="22">
        <v>14.471101582906998</v>
      </c>
      <c r="F32" s="22">
        <v>16.586323347679986</v>
      </c>
      <c r="G32" s="22">
        <v>18.176286555567501</v>
      </c>
      <c r="H32" s="22">
        <v>9.1399277268635721</v>
      </c>
      <c r="I32" s="23">
        <f t="shared" si="0"/>
        <v>58.439056035733358</v>
      </c>
    </row>
    <row r="33" spans="1:9" x14ac:dyDescent="0.5">
      <c r="A33" t="s">
        <v>53</v>
      </c>
      <c r="B33" t="s">
        <v>65</v>
      </c>
      <c r="C33" t="s">
        <v>56</v>
      </c>
      <c r="D33" s="22">
        <v>5.2165742685846131E-2</v>
      </c>
      <c r="E33" s="22">
        <v>13.723463250704745</v>
      </c>
      <c r="F33" s="22">
        <v>14.223468349063996</v>
      </c>
      <c r="G33" s="22">
        <v>20.708028468769214</v>
      </c>
      <c r="H33" s="22">
        <v>11.059643491139242</v>
      </c>
      <c r="I33" s="23">
        <f t="shared" si="0"/>
        <v>59.766769302363045</v>
      </c>
    </row>
    <row r="34" spans="1:9" x14ac:dyDescent="0.5">
      <c r="A34" t="s">
        <v>53</v>
      </c>
      <c r="B34" t="s">
        <v>65</v>
      </c>
      <c r="C34" t="s">
        <v>57</v>
      </c>
      <c r="D34" s="22">
        <v>4.3182508037235001E-2</v>
      </c>
      <c r="E34" s="22">
        <v>13.173887413202248</v>
      </c>
      <c r="F34" s="22">
        <v>13.312293369505664</v>
      </c>
      <c r="G34" s="22">
        <v>19.15198120343371</v>
      </c>
      <c r="H34" s="22">
        <v>14.51968675105485</v>
      </c>
      <c r="I34" s="23">
        <f t="shared" si="0"/>
        <v>60.201031245233708</v>
      </c>
    </row>
    <row r="35" spans="1:9" x14ac:dyDescent="0.5">
      <c r="A35" t="s">
        <v>53</v>
      </c>
      <c r="B35" t="s">
        <v>65</v>
      </c>
      <c r="C35" t="s">
        <v>58</v>
      </c>
      <c r="D35" s="22">
        <v>3.7158570350817668E-2</v>
      </c>
      <c r="E35" s="22">
        <v>11.472106359371331</v>
      </c>
      <c r="F35" s="22">
        <v>13.703720534686637</v>
      </c>
      <c r="G35" s="22">
        <v>17.369624146887542</v>
      </c>
      <c r="H35" s="22">
        <v>17.141833683263005</v>
      </c>
      <c r="I35" s="23">
        <f t="shared" si="0"/>
        <v>59.724443294559336</v>
      </c>
    </row>
    <row r="36" spans="1:9" x14ac:dyDescent="0.5">
      <c r="A36" t="s">
        <v>53</v>
      </c>
      <c r="B36" t="s">
        <v>65</v>
      </c>
      <c r="C36" t="s">
        <v>59</v>
      </c>
      <c r="D36" s="22">
        <v>3.15849436180193E-2</v>
      </c>
      <c r="E36" s="22">
        <v>9.8479393924343981</v>
      </c>
      <c r="F36" s="22">
        <v>14.184007434221494</v>
      </c>
      <c r="G36" s="22">
        <v>16.899000531793241</v>
      </c>
      <c r="H36" s="22">
        <v>17.397925399999998</v>
      </c>
      <c r="I36" s="23">
        <f t="shared" si="0"/>
        <v>58.360457702067151</v>
      </c>
    </row>
    <row r="37" spans="1:9" x14ac:dyDescent="0.5">
      <c r="A37" t="s">
        <v>53</v>
      </c>
      <c r="B37" t="s">
        <v>65</v>
      </c>
      <c r="C37" t="s">
        <v>60</v>
      </c>
      <c r="D37" s="22">
        <v>2.6086780321000133E-2</v>
      </c>
      <c r="E37" s="22">
        <v>8.6948466369239981</v>
      </c>
      <c r="F37" s="22">
        <v>12.435042450637091</v>
      </c>
      <c r="G37" s="22">
        <v>18.283684022685076</v>
      </c>
      <c r="H37" s="22">
        <v>17.22413203909986</v>
      </c>
      <c r="I37" s="23">
        <f t="shared" si="0"/>
        <v>56.663791929667028</v>
      </c>
    </row>
    <row r="38" spans="1:9" x14ac:dyDescent="0.5">
      <c r="A38" t="s">
        <v>53</v>
      </c>
      <c r="B38" s="25" t="s">
        <v>66</v>
      </c>
      <c r="C38" t="s">
        <v>55</v>
      </c>
      <c r="D38" s="22">
        <v>0.42441237491434958</v>
      </c>
      <c r="E38" s="22">
        <v>80.056581365955736</v>
      </c>
      <c r="F38" s="22">
        <v>83.236623189537895</v>
      </c>
      <c r="G38" s="22">
        <v>95.318465603137227</v>
      </c>
      <c r="H38" s="22">
        <v>51.072171719831218</v>
      </c>
      <c r="I38" s="23">
        <f t="shared" si="0"/>
        <v>310.1082542533764</v>
      </c>
    </row>
    <row r="39" spans="1:9" x14ac:dyDescent="0.5">
      <c r="A39" t="s">
        <v>53</v>
      </c>
      <c r="B39" t="s">
        <v>66</v>
      </c>
      <c r="C39" t="s">
        <v>56</v>
      </c>
      <c r="D39" s="22">
        <v>0.35773808380229027</v>
      </c>
      <c r="E39" s="22">
        <v>78.903383401695166</v>
      </c>
      <c r="F39" s="22">
        <v>78.386291191711493</v>
      </c>
      <c r="G39" s="22">
        <v>110.38039327380251</v>
      </c>
      <c r="H39" s="22">
        <v>64.882180173839657</v>
      </c>
      <c r="I39" s="23">
        <f t="shared" si="0"/>
        <v>332.90998612485112</v>
      </c>
    </row>
    <row r="40" spans="1:9" x14ac:dyDescent="0.5">
      <c r="A40" t="s">
        <v>53</v>
      </c>
      <c r="B40" t="s">
        <v>66</v>
      </c>
      <c r="C40" t="s">
        <v>57</v>
      </c>
      <c r="D40" s="22">
        <v>0.31720690448091049</v>
      </c>
      <c r="E40" s="22">
        <v>77.886230529905106</v>
      </c>
      <c r="F40" s="22">
        <v>80.700811062053489</v>
      </c>
      <c r="G40" s="22">
        <v>105.60728934542853</v>
      </c>
      <c r="H40" s="22">
        <v>88.497490747679308</v>
      </c>
      <c r="I40" s="23">
        <f t="shared" si="0"/>
        <v>353.00902858954731</v>
      </c>
    </row>
    <row r="41" spans="1:9" x14ac:dyDescent="0.5">
      <c r="A41" t="s">
        <v>53</v>
      </c>
      <c r="B41" t="s">
        <v>66</v>
      </c>
      <c r="C41" t="s">
        <v>58</v>
      </c>
      <c r="D41" s="22">
        <v>0.28572146432514156</v>
      </c>
      <c r="E41" s="22">
        <v>70.647887051441174</v>
      </c>
      <c r="F41" s="22">
        <v>86.479762170910519</v>
      </c>
      <c r="G41" s="22">
        <v>105.6566025829795</v>
      </c>
      <c r="H41" s="22">
        <v>106.85121606132206</v>
      </c>
      <c r="I41" s="23">
        <f t="shared" si="0"/>
        <v>369.92118933097839</v>
      </c>
    </row>
    <row r="42" spans="1:9" x14ac:dyDescent="0.5">
      <c r="A42" t="s">
        <v>53</v>
      </c>
      <c r="B42" t="s">
        <v>66</v>
      </c>
      <c r="C42" t="s">
        <v>59</v>
      </c>
      <c r="D42" s="22">
        <v>0.25504446193261276</v>
      </c>
      <c r="E42" s="22">
        <v>64.271498748757409</v>
      </c>
      <c r="F42" s="22">
        <v>90.576269938905781</v>
      </c>
      <c r="G42" s="22">
        <v>113.16946845669931</v>
      </c>
      <c r="H42" s="22">
        <v>114.35020939999998</v>
      </c>
      <c r="I42" s="23">
        <f t="shared" si="0"/>
        <v>382.62249100629509</v>
      </c>
    </row>
    <row r="43" spans="1:9" x14ac:dyDescent="0.5">
      <c r="A43" t="s">
        <v>53</v>
      </c>
      <c r="B43" t="s">
        <v>66</v>
      </c>
      <c r="C43" t="s">
        <v>60</v>
      </c>
      <c r="D43" s="22">
        <v>0.22043262472602829</v>
      </c>
      <c r="E43" s="22">
        <v>59.917347992935632</v>
      </c>
      <c r="F43" s="22">
        <v>82.144660410844978</v>
      </c>
      <c r="G43" s="22">
        <v>127.18167133571947</v>
      </c>
      <c r="H43" s="22">
        <v>123.50236400843882</v>
      </c>
      <c r="I43" s="23">
        <f t="shared" si="0"/>
        <v>392.96647637266494</v>
      </c>
    </row>
    <row r="44" spans="1:9" x14ac:dyDescent="0.5">
      <c r="A44" t="s">
        <v>53</v>
      </c>
      <c r="B44" s="25" t="s">
        <v>67</v>
      </c>
      <c r="C44" t="s">
        <v>55</v>
      </c>
      <c r="D44" s="22">
        <v>0.45834025125986033</v>
      </c>
      <c r="E44" s="22">
        <v>90.379625269018376</v>
      </c>
      <c r="F44" s="22">
        <v>98.716640667060972</v>
      </c>
      <c r="G44" s="22">
        <v>122.33792873085829</v>
      </c>
      <c r="H44" s="22">
        <v>61.038642998312227</v>
      </c>
      <c r="I44" s="23">
        <f t="shared" si="0"/>
        <v>372.93117791650974</v>
      </c>
    </row>
    <row r="45" spans="1:9" x14ac:dyDescent="0.5">
      <c r="A45" t="s">
        <v>53</v>
      </c>
      <c r="B45" t="s">
        <v>67</v>
      </c>
      <c r="C45" t="s">
        <v>56</v>
      </c>
      <c r="D45" s="22">
        <v>0.38217671162382122</v>
      </c>
      <c r="E45" s="22">
        <v>90.873452536926905</v>
      </c>
      <c r="F45" s="22">
        <v>90.158212119126631</v>
      </c>
      <c r="G45" s="22">
        <v>137.00857129386782</v>
      </c>
      <c r="H45" s="22">
        <v>78.723322675949362</v>
      </c>
      <c r="I45" s="23">
        <f t="shared" si="0"/>
        <v>397.14573533749456</v>
      </c>
    </row>
    <row r="46" spans="1:9" x14ac:dyDescent="0.5">
      <c r="A46" t="s">
        <v>53</v>
      </c>
      <c r="B46" t="s">
        <v>67</v>
      </c>
      <c r="C46" t="s">
        <v>57</v>
      </c>
      <c r="D46" s="22">
        <v>0.32903979822485235</v>
      </c>
      <c r="E46" s="22">
        <v>89.67502888046694</v>
      </c>
      <c r="F46" s="22">
        <v>93.600538811721876</v>
      </c>
      <c r="G46" s="22">
        <v>125.35502939965811</v>
      </c>
      <c r="H46" s="22">
        <v>108.48625950829816</v>
      </c>
      <c r="I46" s="23">
        <f t="shared" si="0"/>
        <v>417.44589639837</v>
      </c>
    </row>
    <row r="47" spans="1:9" x14ac:dyDescent="0.5">
      <c r="A47" t="s">
        <v>53</v>
      </c>
      <c r="B47" t="s">
        <v>67</v>
      </c>
      <c r="C47" t="s">
        <v>58</v>
      </c>
      <c r="D47" s="22">
        <v>0.29552881022921074</v>
      </c>
      <c r="E47" s="22">
        <v>80.073427935052621</v>
      </c>
      <c r="F47" s="22">
        <v>104.50111502983839</v>
      </c>
      <c r="G47" s="22">
        <v>121.41552497389596</v>
      </c>
      <c r="H47" s="22">
        <v>126.81832819634315</v>
      </c>
      <c r="I47" s="23">
        <f t="shared" si="0"/>
        <v>433.10392494535932</v>
      </c>
    </row>
    <row r="48" spans="1:9" x14ac:dyDescent="0.5">
      <c r="A48" t="s">
        <v>53</v>
      </c>
      <c r="B48" t="s">
        <v>67</v>
      </c>
      <c r="C48" t="s">
        <v>59</v>
      </c>
      <c r="D48" s="22">
        <v>0.26610238392059693</v>
      </c>
      <c r="E48" s="22">
        <v>71.121602353487177</v>
      </c>
      <c r="F48" s="22">
        <v>110.36115246130186</v>
      </c>
      <c r="G48" s="22">
        <v>131.67922465369818</v>
      </c>
      <c r="H48" s="22">
        <v>130.60685499999997</v>
      </c>
      <c r="I48" s="23">
        <f t="shared" si="0"/>
        <v>444.03493685240778</v>
      </c>
    </row>
    <row r="49" spans="1:9" x14ac:dyDescent="0.5">
      <c r="A49" t="s">
        <v>53</v>
      </c>
      <c r="B49" t="s">
        <v>67</v>
      </c>
      <c r="C49" t="s">
        <v>60</v>
      </c>
      <c r="D49" s="22">
        <v>0.23234926251465488</v>
      </c>
      <c r="E49" s="22">
        <v>64.383124693739305</v>
      </c>
      <c r="F49" s="22">
        <v>99.521881067215205</v>
      </c>
      <c r="G49" s="22">
        <v>153.4134767220248</v>
      </c>
      <c r="H49" s="22">
        <v>136.32426772911393</v>
      </c>
      <c r="I49" s="23">
        <f t="shared" si="0"/>
        <v>453.87509947460785</v>
      </c>
    </row>
    <row r="50" spans="1:9" x14ac:dyDescent="0.5">
      <c r="A50" t="s">
        <v>53</v>
      </c>
      <c r="B50" s="25" t="s">
        <v>68</v>
      </c>
      <c r="C50" t="s">
        <v>55</v>
      </c>
      <c r="D50" s="22">
        <v>6.3709306065486665E-2</v>
      </c>
      <c r="E50" s="22">
        <v>13.196532669587482</v>
      </c>
      <c r="F50" s="22">
        <v>15.433288066313345</v>
      </c>
      <c r="G50" s="22">
        <v>19.585026174583525</v>
      </c>
      <c r="H50" s="22">
        <v>10.930010998874822</v>
      </c>
      <c r="I50" s="23">
        <f t="shared" si="0"/>
        <v>59.208567215424658</v>
      </c>
    </row>
    <row r="51" spans="1:9" x14ac:dyDescent="0.5">
      <c r="A51" t="s">
        <v>53</v>
      </c>
      <c r="B51" t="s">
        <v>68</v>
      </c>
      <c r="C51" t="s">
        <v>56</v>
      </c>
      <c r="D51" s="22">
        <v>5.1853286428230193E-2</v>
      </c>
      <c r="E51" s="22">
        <v>12.563917284786438</v>
      </c>
      <c r="F51" s="22">
        <v>13.481342519995657</v>
      </c>
      <c r="G51" s="22">
        <v>20.714365968300392</v>
      </c>
      <c r="H51" s="22">
        <v>12.718457309704641</v>
      </c>
      <c r="I51" s="23">
        <f t="shared" si="0"/>
        <v>59.529936369215356</v>
      </c>
    </row>
    <row r="52" spans="1:9" x14ac:dyDescent="0.5">
      <c r="A52" t="s">
        <v>53</v>
      </c>
      <c r="B52" t="s">
        <v>68</v>
      </c>
      <c r="C52" t="s">
        <v>57</v>
      </c>
      <c r="D52" s="22">
        <v>4.3202181367383491E-2</v>
      </c>
      <c r="E52" s="22">
        <v>11.922201263778977</v>
      </c>
      <c r="F52" s="22">
        <v>12.897775660692472</v>
      </c>
      <c r="G52" s="22">
        <v>18.380164078460115</v>
      </c>
      <c r="H52" s="22">
        <v>15.820408689170181</v>
      </c>
      <c r="I52" s="23">
        <f t="shared" si="0"/>
        <v>59.06375187346913</v>
      </c>
    </row>
    <row r="53" spans="1:9" x14ac:dyDescent="0.5">
      <c r="A53" t="s">
        <v>53</v>
      </c>
      <c r="B53" t="s">
        <v>68</v>
      </c>
      <c r="C53" t="s">
        <v>58</v>
      </c>
      <c r="D53" s="22">
        <v>3.8179962966908759E-2</v>
      </c>
      <c r="E53" s="22">
        <v>10.479479701065911</v>
      </c>
      <c r="F53" s="22">
        <v>13.241389791594402</v>
      </c>
      <c r="G53" s="22">
        <v>16.936870999828283</v>
      </c>
      <c r="H53" s="22">
        <v>17.359162794936704</v>
      </c>
      <c r="I53" s="23">
        <f t="shared" si="0"/>
        <v>58.055083250392215</v>
      </c>
    </row>
    <row r="54" spans="1:9" x14ac:dyDescent="0.5">
      <c r="A54" t="s">
        <v>53</v>
      </c>
      <c r="B54" t="s">
        <v>68</v>
      </c>
      <c r="C54" t="s">
        <v>59</v>
      </c>
      <c r="D54" s="22">
        <v>3.3135902048253868E-2</v>
      </c>
      <c r="E54" s="22">
        <v>8.9780442608784448</v>
      </c>
      <c r="F54" s="22">
        <v>13.464734693326449</v>
      </c>
      <c r="G54" s="22">
        <v>16.912338136698892</v>
      </c>
      <c r="H54" s="22">
        <v>17.175695999999999</v>
      </c>
      <c r="I54" s="23">
        <f t="shared" si="0"/>
        <v>56.563948992952035</v>
      </c>
    </row>
    <row r="55" spans="1:9" x14ac:dyDescent="0.5">
      <c r="A55" t="s">
        <v>53</v>
      </c>
      <c r="B55" t="s">
        <v>68</v>
      </c>
      <c r="C55" t="s">
        <v>60</v>
      </c>
      <c r="D55" s="22">
        <v>2.7878634107822025E-2</v>
      </c>
      <c r="E55" s="22">
        <v>7.9128826542021073</v>
      </c>
      <c r="F55" s="22">
        <v>11.958425493856859</v>
      </c>
      <c r="G55" s="22">
        <v>18.145899018315578</v>
      </c>
      <c r="H55" s="22">
        <v>16.930374322362869</v>
      </c>
      <c r="I55" s="23">
        <f t="shared" si="0"/>
        <v>54.975460122845234</v>
      </c>
    </row>
    <row r="56" spans="1:9" x14ac:dyDescent="0.5">
      <c r="A56" t="s">
        <v>53</v>
      </c>
      <c r="B56" s="25" t="s">
        <v>69</v>
      </c>
      <c r="C56" t="s">
        <v>55</v>
      </c>
      <c r="D56" s="22">
        <v>0.17615323596547558</v>
      </c>
      <c r="E56" s="22">
        <v>38.232844413999651</v>
      </c>
      <c r="F56" s="22">
        <v>45.059056795778993</v>
      </c>
      <c r="G56" s="22">
        <v>62.837719278557103</v>
      </c>
      <c r="H56" s="22">
        <v>30.780755854571026</v>
      </c>
      <c r="I56" s="23">
        <f t="shared" si="0"/>
        <v>177.08652957887224</v>
      </c>
    </row>
    <row r="57" spans="1:9" x14ac:dyDescent="0.5">
      <c r="A57" t="s">
        <v>53</v>
      </c>
      <c r="B57" t="s">
        <v>69</v>
      </c>
      <c r="C57" t="s">
        <v>56</v>
      </c>
      <c r="D57" s="22">
        <v>0.14260348526818478</v>
      </c>
      <c r="E57" s="22">
        <v>37.881219456263352</v>
      </c>
      <c r="F57" s="22">
        <v>37.812771989583155</v>
      </c>
      <c r="G57" s="22">
        <v>65.368480468815747</v>
      </c>
      <c r="H57" s="22">
        <v>39.686788846413499</v>
      </c>
      <c r="I57" s="23">
        <f t="shared" si="0"/>
        <v>180.89186424634391</v>
      </c>
    </row>
    <row r="58" spans="1:9" x14ac:dyDescent="0.5">
      <c r="A58" t="s">
        <v>53</v>
      </c>
      <c r="B58" t="s">
        <v>69</v>
      </c>
      <c r="C58" t="s">
        <v>57</v>
      </c>
      <c r="D58" s="22">
        <v>0.11945504720160535</v>
      </c>
      <c r="E58" s="22">
        <v>36.580442059300971</v>
      </c>
      <c r="F58" s="22">
        <v>38.57016675303165</v>
      </c>
      <c r="G58" s="22">
        <v>54.601763769764666</v>
      </c>
      <c r="H58" s="22">
        <v>52.013752850914194</v>
      </c>
      <c r="I58" s="23">
        <f t="shared" si="0"/>
        <v>181.88558048021306</v>
      </c>
    </row>
    <row r="59" spans="1:9" x14ac:dyDescent="0.5">
      <c r="A59" t="s">
        <v>53</v>
      </c>
      <c r="B59" t="s">
        <v>69</v>
      </c>
      <c r="C59" t="s">
        <v>58</v>
      </c>
      <c r="D59" s="22">
        <v>0.10433925405984161</v>
      </c>
      <c r="E59" s="22">
        <v>31.018415146025461</v>
      </c>
      <c r="F59" s="22">
        <v>43.246410103646042</v>
      </c>
      <c r="G59" s="22">
        <v>48.92860503796814</v>
      </c>
      <c r="H59" s="22">
        <v>57.19830557862165</v>
      </c>
      <c r="I59" s="23">
        <f t="shared" si="0"/>
        <v>180.49607512032114</v>
      </c>
    </row>
    <row r="60" spans="1:9" x14ac:dyDescent="0.5">
      <c r="A60" t="s">
        <v>53</v>
      </c>
      <c r="B60" t="s">
        <v>69</v>
      </c>
      <c r="C60" t="s">
        <v>59</v>
      </c>
      <c r="D60" s="22">
        <v>9.1036747857845088E-2</v>
      </c>
      <c r="E60" s="22">
        <v>26.892918797809013</v>
      </c>
      <c r="F60" s="22">
        <v>44.293485994969664</v>
      </c>
      <c r="G60" s="22">
        <v>52.182468456906427</v>
      </c>
      <c r="H60" s="22">
        <v>54.054476599999987</v>
      </c>
      <c r="I60" s="23">
        <f t="shared" si="0"/>
        <v>177.51438659754294</v>
      </c>
    </row>
    <row r="61" spans="1:9" x14ac:dyDescent="0.5">
      <c r="A61" t="s">
        <v>53</v>
      </c>
      <c r="B61" t="s">
        <v>69</v>
      </c>
      <c r="C61" t="s">
        <v>60</v>
      </c>
      <c r="D61" s="22">
        <v>7.704965072951428E-2</v>
      </c>
      <c r="E61" s="22">
        <v>24.151809259160842</v>
      </c>
      <c r="F61" s="22">
        <v>37.10692039256768</v>
      </c>
      <c r="G61" s="22">
        <v>61.046572250067797</v>
      </c>
      <c r="H61" s="22">
        <v>52.648830218002814</v>
      </c>
      <c r="I61" s="23">
        <f t="shared" si="0"/>
        <v>175.03118177052863</v>
      </c>
    </row>
    <row r="62" spans="1:9" x14ac:dyDescent="0.5">
      <c r="A62" t="s">
        <v>53</v>
      </c>
      <c r="B62" s="25" t="s">
        <v>70</v>
      </c>
      <c r="C62" t="s">
        <v>55</v>
      </c>
      <c r="D62" s="22">
        <v>8.9094654039099747E-2</v>
      </c>
      <c r="E62" s="22">
        <v>22.005256414686212</v>
      </c>
      <c r="F62" s="22">
        <v>27.355271737771847</v>
      </c>
      <c r="G62" s="22">
        <v>35.440926952271532</v>
      </c>
      <c r="H62" s="22">
        <v>19.882710628410688</v>
      </c>
      <c r="I62" s="23">
        <f t="shared" si="0"/>
        <v>104.77326038717938</v>
      </c>
    </row>
    <row r="63" spans="1:9" x14ac:dyDescent="0.5">
      <c r="A63" t="s">
        <v>53</v>
      </c>
      <c r="B63" t="s">
        <v>70</v>
      </c>
      <c r="C63" t="s">
        <v>56</v>
      </c>
      <c r="D63" s="22">
        <v>7.1211212115914524E-2</v>
      </c>
      <c r="E63" s="22">
        <v>20.651387907885635</v>
      </c>
      <c r="F63" s="22">
        <v>23.466188664949328</v>
      </c>
      <c r="G63" s="22">
        <v>38.004912243721193</v>
      </c>
      <c r="H63" s="22">
        <v>23.523306998312236</v>
      </c>
      <c r="I63" s="23">
        <f t="shared" si="0"/>
        <v>105.71700702698431</v>
      </c>
    </row>
    <row r="64" spans="1:9" x14ac:dyDescent="0.5">
      <c r="A64" t="s">
        <v>53</v>
      </c>
      <c r="B64" t="s">
        <v>70</v>
      </c>
      <c r="C64" t="s">
        <v>57</v>
      </c>
      <c r="D64" s="22">
        <v>5.8390945608086275E-2</v>
      </c>
      <c r="E64" s="22">
        <v>19.598787332614879</v>
      </c>
      <c r="F64" s="22">
        <v>22.937303587331407</v>
      </c>
      <c r="G64" s="22">
        <v>33.078404514921715</v>
      </c>
      <c r="H64" s="22">
        <v>29.532437864697606</v>
      </c>
      <c r="I64" s="23">
        <f t="shared" si="0"/>
        <v>105.2053242451737</v>
      </c>
    </row>
    <row r="65" spans="1:9" x14ac:dyDescent="0.5">
      <c r="A65" t="s">
        <v>53</v>
      </c>
      <c r="B65" t="s">
        <v>70</v>
      </c>
      <c r="C65" t="s">
        <v>58</v>
      </c>
      <c r="D65" s="22">
        <v>4.9561876119225155E-2</v>
      </c>
      <c r="E65" s="22">
        <v>16.845558739665762</v>
      </c>
      <c r="F65" s="22">
        <v>23.310507675936144</v>
      </c>
      <c r="G65" s="22">
        <v>30.29530325615919</v>
      </c>
      <c r="H65" s="22">
        <v>33.067982648101257</v>
      </c>
      <c r="I65" s="23">
        <f t="shared" si="0"/>
        <v>103.56891419598156</v>
      </c>
    </row>
    <row r="66" spans="1:9" x14ac:dyDescent="0.5">
      <c r="A66" t="s">
        <v>53</v>
      </c>
      <c r="B66" t="s">
        <v>70</v>
      </c>
      <c r="C66" t="s">
        <v>59</v>
      </c>
      <c r="D66" s="22">
        <v>4.1832236930449199E-2</v>
      </c>
      <c r="E66" s="22">
        <v>14.347125322979744</v>
      </c>
      <c r="F66" s="22">
        <v>23.62201019452937</v>
      </c>
      <c r="G66" s="22">
        <v>30.692965684954238</v>
      </c>
      <c r="H66" s="22">
        <v>32.031166399999996</v>
      </c>
      <c r="I66" s="23">
        <f t="shared" si="0"/>
        <v>100.7350998393938</v>
      </c>
    </row>
    <row r="67" spans="1:9" x14ac:dyDescent="0.5">
      <c r="A67" t="s">
        <v>53</v>
      </c>
      <c r="B67" t="s">
        <v>70</v>
      </c>
      <c r="C67" t="s">
        <v>60</v>
      </c>
      <c r="D67" s="22">
        <v>3.4516696260720001E-2</v>
      </c>
      <c r="E67" s="22">
        <v>12.667335833997315</v>
      </c>
      <c r="F67" s="22">
        <v>20.353479570815981</v>
      </c>
      <c r="G67" s="22">
        <v>32.776456677660832</v>
      </c>
      <c r="H67" s="22">
        <v>31.94925476962025</v>
      </c>
      <c r="I67" s="23">
        <f t="shared" ref="I67:I127" si="1">SUM(D67:H67)</f>
        <v>97.7810435483551</v>
      </c>
    </row>
    <row r="68" spans="1:9" x14ac:dyDescent="0.5">
      <c r="A68" t="s">
        <v>53</v>
      </c>
      <c r="B68" s="25" t="s">
        <v>71</v>
      </c>
      <c r="C68" t="s">
        <v>55</v>
      </c>
      <c r="D68" s="22">
        <v>0.25841170328062185</v>
      </c>
      <c r="E68" s="22">
        <v>49.377352315286892</v>
      </c>
      <c r="F68" s="22">
        <v>53.869648276985828</v>
      </c>
      <c r="G68" s="22">
        <v>61.717696656410233</v>
      </c>
      <c r="H68" s="22">
        <v>27.529380115611811</v>
      </c>
      <c r="I68" s="23">
        <f t="shared" si="1"/>
        <v>192.7524890675754</v>
      </c>
    </row>
    <row r="69" spans="1:9" x14ac:dyDescent="0.5">
      <c r="A69" t="s">
        <v>53</v>
      </c>
      <c r="B69" t="s">
        <v>71</v>
      </c>
      <c r="C69" t="s">
        <v>56</v>
      </c>
      <c r="D69" s="22">
        <v>0.21688374441968303</v>
      </c>
      <c r="E69" s="22">
        <v>49.919252413581987</v>
      </c>
      <c r="F69" s="22">
        <v>47.441734014539875</v>
      </c>
      <c r="G69" s="22">
        <v>72.794120661493821</v>
      </c>
      <c r="H69" s="22">
        <v>36.881402916455698</v>
      </c>
      <c r="I69" s="23">
        <f t="shared" si="1"/>
        <v>207.25339375049106</v>
      </c>
    </row>
    <row r="70" spans="1:9" x14ac:dyDescent="0.5">
      <c r="A70" t="s">
        <v>53</v>
      </c>
      <c r="B70" t="s">
        <v>71</v>
      </c>
      <c r="C70" t="s">
        <v>57</v>
      </c>
      <c r="D70" s="22">
        <v>0.18768822059521997</v>
      </c>
      <c r="E70" s="22">
        <v>49.923501737311184</v>
      </c>
      <c r="F70" s="22">
        <v>48.635751435715321</v>
      </c>
      <c r="G70" s="22">
        <v>67.175262958396189</v>
      </c>
      <c r="H70" s="22">
        <v>53.111804161462722</v>
      </c>
      <c r="I70" s="23">
        <f t="shared" si="1"/>
        <v>219.03400851348061</v>
      </c>
    </row>
    <row r="71" spans="1:9" x14ac:dyDescent="0.5">
      <c r="A71" t="s">
        <v>53</v>
      </c>
      <c r="B71" t="s">
        <v>71</v>
      </c>
      <c r="C71" t="s">
        <v>58</v>
      </c>
      <c r="D71" s="22">
        <v>0.16861929607877416</v>
      </c>
      <c r="E71" s="22">
        <v>44.71614095007871</v>
      </c>
      <c r="F71" s="22">
        <v>55.020647736332286</v>
      </c>
      <c r="G71" s="22">
        <v>63.111847270782199</v>
      </c>
      <c r="H71" s="22">
        <v>64.974612855696179</v>
      </c>
      <c r="I71" s="23">
        <f t="shared" si="1"/>
        <v>227.99186810896816</v>
      </c>
    </row>
    <row r="72" spans="1:9" x14ac:dyDescent="0.5">
      <c r="A72" t="s">
        <v>53</v>
      </c>
      <c r="B72" t="s">
        <v>71</v>
      </c>
      <c r="C72" t="s">
        <v>59</v>
      </c>
      <c r="D72" s="22">
        <v>0.15125488597040862</v>
      </c>
      <c r="E72" s="22">
        <v>40.049023279487514</v>
      </c>
      <c r="F72" s="22">
        <v>59.132657311531069</v>
      </c>
      <c r="G72" s="22">
        <v>67.729545370999716</v>
      </c>
      <c r="H72" s="22">
        <v>66.872216399999999</v>
      </c>
      <c r="I72" s="23">
        <f t="shared" si="1"/>
        <v>233.93469724798871</v>
      </c>
    </row>
    <row r="73" spans="1:9" x14ac:dyDescent="0.5">
      <c r="A73" t="s">
        <v>53</v>
      </c>
      <c r="B73" t="s">
        <v>71</v>
      </c>
      <c r="C73" t="s">
        <v>60</v>
      </c>
      <c r="D73" s="22">
        <v>0.13214078170811003</v>
      </c>
      <c r="E73" s="22">
        <v>37.034683373967347</v>
      </c>
      <c r="F73" s="22">
        <v>52.955818823281511</v>
      </c>
      <c r="G73" s="22">
        <v>80.260516110980731</v>
      </c>
      <c r="H73" s="22">
        <v>69.008238837412094</v>
      </c>
      <c r="I73" s="23">
        <f t="shared" si="1"/>
        <v>239.39139792734977</v>
      </c>
    </row>
    <row r="74" spans="1:9" x14ac:dyDescent="0.5">
      <c r="A74" t="s">
        <v>53</v>
      </c>
      <c r="B74" s="25" t="s">
        <v>72</v>
      </c>
      <c r="C74" t="s">
        <v>55</v>
      </c>
      <c r="D74" s="22">
        <v>0.14667873604068293</v>
      </c>
      <c r="E74" s="22">
        <v>34.743709476692537</v>
      </c>
      <c r="F74" s="22">
        <v>42.884732434246196</v>
      </c>
      <c r="G74" s="22">
        <v>52.329918269765173</v>
      </c>
      <c r="H74" s="22">
        <v>29.205299913642754</v>
      </c>
      <c r="I74" s="23">
        <f t="shared" si="1"/>
        <v>159.31033883038737</v>
      </c>
    </row>
    <row r="75" spans="1:9" x14ac:dyDescent="0.5">
      <c r="A75" t="s">
        <v>53</v>
      </c>
      <c r="B75" t="s">
        <v>72</v>
      </c>
      <c r="C75" t="s">
        <v>56</v>
      </c>
      <c r="D75" s="22">
        <v>0.11619090536360899</v>
      </c>
      <c r="E75" s="22">
        <v>32.259350304434406</v>
      </c>
      <c r="F75" s="22">
        <v>38.099616334817739</v>
      </c>
      <c r="G75" s="22">
        <v>57.526932844420976</v>
      </c>
      <c r="H75" s="22">
        <v>34.474132302953585</v>
      </c>
      <c r="I75" s="23">
        <f t="shared" si="1"/>
        <v>162.47622269199033</v>
      </c>
    </row>
    <row r="76" spans="1:9" x14ac:dyDescent="0.5">
      <c r="A76" t="s">
        <v>53</v>
      </c>
      <c r="B76" t="s">
        <v>72</v>
      </c>
      <c r="C76" t="s">
        <v>57</v>
      </c>
      <c r="D76" s="22">
        <v>9.4368120311353276E-2</v>
      </c>
      <c r="E76" s="22">
        <v>30.166750254658098</v>
      </c>
      <c r="F76" s="22">
        <v>36.350910148802647</v>
      </c>
      <c r="G76" s="22">
        <v>52.288034509387572</v>
      </c>
      <c r="H76" s="22">
        <v>44.557288717299578</v>
      </c>
      <c r="I76" s="23">
        <f t="shared" si="1"/>
        <v>163.45735175045925</v>
      </c>
    </row>
    <row r="77" spans="1:9" x14ac:dyDescent="0.5">
      <c r="A77" t="s">
        <v>53</v>
      </c>
      <c r="B77" t="s">
        <v>72</v>
      </c>
      <c r="C77" t="s">
        <v>58</v>
      </c>
      <c r="D77" s="22">
        <v>7.9902090485100455E-2</v>
      </c>
      <c r="E77" s="22">
        <v>25.380374818831349</v>
      </c>
      <c r="F77" s="22">
        <v>36.704988106109575</v>
      </c>
      <c r="G77" s="22">
        <v>49.219812669426581</v>
      </c>
      <c r="H77" s="22">
        <v>50.814262923206734</v>
      </c>
      <c r="I77" s="23">
        <f t="shared" si="1"/>
        <v>162.19934060805934</v>
      </c>
    </row>
    <row r="78" spans="1:9" x14ac:dyDescent="0.5">
      <c r="A78" t="s">
        <v>53</v>
      </c>
      <c r="B78" t="s">
        <v>72</v>
      </c>
      <c r="C78" t="s">
        <v>59</v>
      </c>
      <c r="D78" s="22">
        <v>6.7725251001062761E-2</v>
      </c>
      <c r="E78" s="22">
        <v>21.623594889444746</v>
      </c>
      <c r="F78" s="22">
        <v>36.244204054582035</v>
      </c>
      <c r="G78" s="22">
        <v>48.810822117551496</v>
      </c>
      <c r="H78" s="22">
        <v>51.564753999999986</v>
      </c>
      <c r="I78" s="23">
        <f t="shared" si="1"/>
        <v>158.31110031257933</v>
      </c>
    </row>
    <row r="79" spans="1:9" x14ac:dyDescent="0.5">
      <c r="A79" t="s">
        <v>53</v>
      </c>
      <c r="B79" t="s">
        <v>72</v>
      </c>
      <c r="C79" t="s">
        <v>60</v>
      </c>
      <c r="D79" s="22">
        <v>5.631838169403211E-2</v>
      </c>
      <c r="E79" s="22">
        <v>18.971668394618952</v>
      </c>
      <c r="F79" s="22">
        <v>30.423523056000608</v>
      </c>
      <c r="G79" s="22">
        <v>51.673534038593999</v>
      </c>
      <c r="H79" s="22">
        <v>52.255774118143457</v>
      </c>
      <c r="I79" s="23">
        <f t="shared" si="1"/>
        <v>153.38081798905105</v>
      </c>
    </row>
    <row r="80" spans="1:9" x14ac:dyDescent="0.5">
      <c r="A80" t="s">
        <v>53</v>
      </c>
      <c r="B80" s="25" t="s">
        <v>73</v>
      </c>
      <c r="C80" t="s">
        <v>55</v>
      </c>
      <c r="D80" s="22">
        <v>0.36523234678480598</v>
      </c>
      <c r="E80" s="22">
        <v>84.512148459975194</v>
      </c>
      <c r="F80" s="22">
        <v>98.254855004782257</v>
      </c>
      <c r="G80" s="22">
        <v>118.47277962109042</v>
      </c>
      <c r="H80" s="22">
        <v>56.844276964275664</v>
      </c>
      <c r="I80" s="23">
        <f t="shared" si="1"/>
        <v>358.44929239690833</v>
      </c>
    </row>
    <row r="81" spans="1:9" x14ac:dyDescent="0.5">
      <c r="A81" t="s">
        <v>53</v>
      </c>
      <c r="B81" t="s">
        <v>73</v>
      </c>
      <c r="C81" t="s">
        <v>56</v>
      </c>
      <c r="D81" s="22">
        <v>0.29342384218752166</v>
      </c>
      <c r="E81" s="22">
        <v>82.887514388275733</v>
      </c>
      <c r="F81" s="22">
        <v>86.654480110215033</v>
      </c>
      <c r="G81" s="22">
        <v>132.59465942666282</v>
      </c>
      <c r="H81" s="22">
        <v>70.816752491139241</v>
      </c>
      <c r="I81" s="23">
        <f t="shared" si="1"/>
        <v>373.24683025848037</v>
      </c>
    </row>
    <row r="82" spans="1:9" x14ac:dyDescent="0.5">
      <c r="A82" t="s">
        <v>53</v>
      </c>
      <c r="B82" t="s">
        <v>73</v>
      </c>
      <c r="C82" t="s">
        <v>57</v>
      </c>
      <c r="D82" s="22">
        <v>0.24368476531429004</v>
      </c>
      <c r="E82" s="22">
        <v>78.975270932322488</v>
      </c>
      <c r="F82" s="22">
        <v>87.560161869202602</v>
      </c>
      <c r="G82" s="22">
        <v>119.46963078312703</v>
      </c>
      <c r="H82" s="22">
        <v>96.492393264978901</v>
      </c>
      <c r="I82" s="23">
        <f t="shared" si="1"/>
        <v>382.74114161494526</v>
      </c>
    </row>
    <row r="83" spans="1:9" x14ac:dyDescent="0.5">
      <c r="A83" t="s">
        <v>53</v>
      </c>
      <c r="B83" t="s">
        <v>73</v>
      </c>
      <c r="C83" t="s">
        <v>58</v>
      </c>
      <c r="D83" s="22">
        <v>0.21107399996194917</v>
      </c>
      <c r="E83" s="22">
        <v>67.599100580913543</v>
      </c>
      <c r="F83" s="22">
        <v>95.56183559187032</v>
      </c>
      <c r="G83" s="22">
        <v>111.88869981263427</v>
      </c>
      <c r="H83" s="22">
        <v>111.42871047594934</v>
      </c>
      <c r="I83" s="23">
        <f t="shared" si="1"/>
        <v>386.68942046132946</v>
      </c>
    </row>
    <row r="84" spans="1:9" x14ac:dyDescent="0.5">
      <c r="A84" t="s">
        <v>53</v>
      </c>
      <c r="B84" t="s">
        <v>73</v>
      </c>
      <c r="C84" t="s">
        <v>59</v>
      </c>
      <c r="D84" s="22">
        <v>0.18244838751921288</v>
      </c>
      <c r="E84" s="22">
        <v>58.058760218894982</v>
      </c>
      <c r="F84" s="22">
        <v>96.692103860111644</v>
      </c>
      <c r="G84" s="22">
        <v>118.3414280342613</v>
      </c>
      <c r="H84" s="22">
        <v>112.16181479999999</v>
      </c>
      <c r="I84" s="23">
        <f t="shared" si="1"/>
        <v>385.43655530078718</v>
      </c>
    </row>
    <row r="85" spans="1:9" x14ac:dyDescent="0.5">
      <c r="A85" t="s">
        <v>53</v>
      </c>
      <c r="B85" t="s">
        <v>73</v>
      </c>
      <c r="C85" t="s">
        <v>60</v>
      </c>
      <c r="D85" s="22">
        <v>0.15347653952488677</v>
      </c>
      <c r="E85" s="22">
        <v>51.121820462760489</v>
      </c>
      <c r="F85" s="22">
        <v>82.961694178186605</v>
      </c>
      <c r="G85" s="22">
        <v>134.47468539275042</v>
      </c>
      <c r="H85" s="22">
        <v>113.53115136990154</v>
      </c>
      <c r="I85" s="23">
        <f t="shared" si="1"/>
        <v>382.24282794312393</v>
      </c>
    </row>
    <row r="86" spans="1:9" x14ac:dyDescent="0.5">
      <c r="A86" t="s">
        <v>53</v>
      </c>
      <c r="B86" s="25" t="s">
        <v>74</v>
      </c>
      <c r="C86" t="s">
        <v>55</v>
      </c>
      <c r="D86" s="22">
        <v>1.6522710074670783E-2</v>
      </c>
      <c r="E86" s="22">
        <v>4.5653402891805284</v>
      </c>
      <c r="F86" s="22">
        <v>6.1503326498761801</v>
      </c>
      <c r="G86" s="22">
        <v>7.5026806273737092</v>
      </c>
      <c r="H86" s="22">
        <v>4.2308983457102665</v>
      </c>
      <c r="I86" s="23">
        <f t="shared" si="1"/>
        <v>22.465774622215356</v>
      </c>
    </row>
    <row r="87" spans="1:9" x14ac:dyDescent="0.5">
      <c r="A87" t="s">
        <v>53</v>
      </c>
      <c r="B87" t="s">
        <v>74</v>
      </c>
      <c r="C87" t="s">
        <v>56</v>
      </c>
      <c r="D87" s="22">
        <v>1.1721795819630419E-2</v>
      </c>
      <c r="E87" s="22">
        <v>4.1912984155978572</v>
      </c>
      <c r="F87" s="22">
        <v>5.0741560486956807</v>
      </c>
      <c r="G87" s="22">
        <v>8.1604961909179305</v>
      </c>
      <c r="H87" s="22">
        <v>4.8331199417721518</v>
      </c>
      <c r="I87" s="23">
        <f t="shared" si="1"/>
        <v>22.270792392803251</v>
      </c>
    </row>
    <row r="88" spans="1:9" x14ac:dyDescent="0.5">
      <c r="A88" t="s">
        <v>53</v>
      </c>
      <c r="B88" t="s">
        <v>74</v>
      </c>
      <c r="C88" t="s">
        <v>57</v>
      </c>
      <c r="D88" s="22">
        <v>9.0031105319153849E-3</v>
      </c>
      <c r="E88" s="22">
        <v>3.8113689920500584</v>
      </c>
      <c r="F88" s="22">
        <v>4.6429773817143953</v>
      </c>
      <c r="G88" s="22">
        <v>7.2723424412276492</v>
      </c>
      <c r="H88" s="22">
        <v>5.9651713068917012</v>
      </c>
      <c r="I88" s="23">
        <f t="shared" si="1"/>
        <v>21.70086323241572</v>
      </c>
    </row>
    <row r="89" spans="1:9" x14ac:dyDescent="0.5">
      <c r="A89" t="s">
        <v>53</v>
      </c>
      <c r="B89" t="s">
        <v>74</v>
      </c>
      <c r="C89" t="s">
        <v>58</v>
      </c>
      <c r="D89" s="22">
        <v>7.2697510916750899E-3</v>
      </c>
      <c r="E89" s="22">
        <v>3.1282235448253717</v>
      </c>
      <c r="F89" s="22">
        <v>4.6271993733642098</v>
      </c>
      <c r="G89" s="22">
        <v>6.3411952984188318</v>
      </c>
      <c r="H89" s="22">
        <v>6.7304109271448649</v>
      </c>
      <c r="I89" s="23">
        <f t="shared" si="1"/>
        <v>20.834298894844956</v>
      </c>
    </row>
    <row r="90" spans="1:9" x14ac:dyDescent="0.5">
      <c r="A90" t="s">
        <v>53</v>
      </c>
      <c r="B90" t="s">
        <v>74</v>
      </c>
      <c r="C90" t="s">
        <v>59</v>
      </c>
      <c r="D90" s="22">
        <v>5.6657337355643404E-3</v>
      </c>
      <c r="E90" s="22">
        <v>2.5327823693591198</v>
      </c>
      <c r="F90" s="22">
        <v>4.5045513446347671</v>
      </c>
      <c r="G90" s="22">
        <v>6.0541729539915794</v>
      </c>
      <c r="H90" s="22">
        <v>6.5764835999999995</v>
      </c>
      <c r="I90" s="23">
        <f t="shared" si="1"/>
        <v>19.673656001721032</v>
      </c>
    </row>
    <row r="91" spans="1:9" x14ac:dyDescent="0.5">
      <c r="A91" t="s">
        <v>53</v>
      </c>
      <c r="B91" t="s">
        <v>74</v>
      </c>
      <c r="C91" t="s">
        <v>60</v>
      </c>
      <c r="D91" s="22">
        <v>4.1933826304459704E-3</v>
      </c>
      <c r="E91" s="22">
        <v>2.1809744660718269</v>
      </c>
      <c r="F91" s="22">
        <v>3.6513960270648029</v>
      </c>
      <c r="G91" s="22">
        <v>6.3355421501694007</v>
      </c>
      <c r="H91" s="22">
        <v>6.2392484061884668</v>
      </c>
      <c r="I91" s="23">
        <f t="shared" si="1"/>
        <v>18.411354432124941</v>
      </c>
    </row>
    <row r="92" spans="1:9" x14ac:dyDescent="0.5">
      <c r="A92" t="s">
        <v>53</v>
      </c>
      <c r="B92" s="25" t="s">
        <v>75</v>
      </c>
      <c r="C92" t="s">
        <v>55</v>
      </c>
      <c r="D92" s="22">
        <v>7.1286393818254939E-2</v>
      </c>
      <c r="E92" s="22">
        <v>14.592370059270896</v>
      </c>
      <c r="F92" s="22">
        <v>16.792661229679009</v>
      </c>
      <c r="G92" s="22">
        <v>19.167210343712696</v>
      </c>
      <c r="H92" s="22">
        <v>10.178815340084387</v>
      </c>
      <c r="I92" s="23">
        <f t="shared" si="1"/>
        <v>60.802343366565239</v>
      </c>
    </row>
    <row r="93" spans="1:9" x14ac:dyDescent="0.5">
      <c r="A93" t="s">
        <v>53</v>
      </c>
      <c r="B93" t="s">
        <v>75</v>
      </c>
      <c r="C93" t="s">
        <v>56</v>
      </c>
      <c r="D93" s="22">
        <v>5.5239620778002409E-2</v>
      </c>
      <c r="E93" s="22">
        <v>13.896993927539173</v>
      </c>
      <c r="F93" s="22">
        <v>14.40946862068159</v>
      </c>
      <c r="G93" s="22">
        <v>21.85327041130213</v>
      </c>
      <c r="H93" s="22">
        <v>12.1796745814346</v>
      </c>
      <c r="I93" s="23">
        <f t="shared" si="1"/>
        <v>62.394647161735492</v>
      </c>
    </row>
    <row r="94" spans="1:9" x14ac:dyDescent="0.5">
      <c r="A94" t="s">
        <v>53</v>
      </c>
      <c r="B94" t="s">
        <v>75</v>
      </c>
      <c r="C94" t="s">
        <v>57</v>
      </c>
      <c r="D94" s="22">
        <v>4.562970795709459E-2</v>
      </c>
      <c r="E94" s="22">
        <v>13.262506300293973</v>
      </c>
      <c r="F94" s="22">
        <v>14.030263685018964</v>
      </c>
      <c r="G94" s="22">
        <v>19.894358350773654</v>
      </c>
      <c r="H94" s="22">
        <v>15.91720660084388</v>
      </c>
      <c r="I94" s="23">
        <f t="shared" si="1"/>
        <v>63.149964644887561</v>
      </c>
    </row>
    <row r="95" spans="1:9" x14ac:dyDescent="0.5">
      <c r="A95" t="s">
        <v>53</v>
      </c>
      <c r="B95" t="s">
        <v>75</v>
      </c>
      <c r="C95" t="s">
        <v>58</v>
      </c>
      <c r="D95" s="22">
        <v>3.8549629437291996E-2</v>
      </c>
      <c r="E95" s="22">
        <v>11.561580004742405</v>
      </c>
      <c r="F95" s="22">
        <v>14.531662185524242</v>
      </c>
      <c r="G95" s="22">
        <v>18.190229337057506</v>
      </c>
      <c r="H95" s="22">
        <v>18.778593555555553</v>
      </c>
      <c r="I95" s="23">
        <f t="shared" si="1"/>
        <v>63.100614712316997</v>
      </c>
    </row>
    <row r="96" spans="1:9" x14ac:dyDescent="0.5">
      <c r="A96" t="s">
        <v>53</v>
      </c>
      <c r="B96" t="s">
        <v>75</v>
      </c>
      <c r="C96" t="s">
        <v>59</v>
      </c>
      <c r="D96" s="22">
        <v>3.2635288037875423E-2</v>
      </c>
      <c r="E96" s="22">
        <v>9.8930392022670688</v>
      </c>
      <c r="F96" s="22">
        <v>14.899432069765298</v>
      </c>
      <c r="G96" s="22">
        <v>18.423565705763611</v>
      </c>
      <c r="H96" s="22">
        <v>18.866899399999998</v>
      </c>
      <c r="I96" s="23">
        <f t="shared" si="1"/>
        <v>62.115571665833855</v>
      </c>
    </row>
    <row r="97" spans="1:9" x14ac:dyDescent="0.5">
      <c r="A97" t="s">
        <v>53</v>
      </c>
      <c r="B97" t="s">
        <v>75</v>
      </c>
      <c r="C97" t="s">
        <v>60</v>
      </c>
      <c r="D97" s="22">
        <v>2.6731453340049203E-2</v>
      </c>
      <c r="E97" s="22">
        <v>8.4833515843520892</v>
      </c>
      <c r="F97" s="22">
        <v>13.299726695007365</v>
      </c>
      <c r="G97" s="22">
        <v>19.985712047897557</v>
      </c>
      <c r="H97" s="22">
        <v>18.93289171533052</v>
      </c>
      <c r="I97" s="23">
        <f t="shared" si="1"/>
        <v>60.728413495927583</v>
      </c>
    </row>
    <row r="98" spans="1:9" x14ac:dyDescent="0.5">
      <c r="A98" t="s">
        <v>53</v>
      </c>
      <c r="B98" s="25" t="s">
        <v>76</v>
      </c>
      <c r="C98" t="s">
        <v>55</v>
      </c>
      <c r="D98" s="22">
        <v>4.4581426104310623E-2</v>
      </c>
      <c r="E98" s="22">
        <v>9.0936344828027753</v>
      </c>
      <c r="F98" s="22">
        <v>9.780164990522012</v>
      </c>
      <c r="G98" s="22">
        <v>11.769096640787756</v>
      </c>
      <c r="H98" s="22">
        <v>6.5438503285513354</v>
      </c>
      <c r="I98" s="23">
        <f t="shared" si="1"/>
        <v>37.23132786876819</v>
      </c>
    </row>
    <row r="99" spans="1:9" x14ac:dyDescent="0.5">
      <c r="A99" t="s">
        <v>53</v>
      </c>
      <c r="B99" t="s">
        <v>76</v>
      </c>
      <c r="C99" t="s">
        <v>56</v>
      </c>
      <c r="D99" s="22">
        <v>3.5199439118213167E-2</v>
      </c>
      <c r="E99" s="22">
        <v>8.7139158797894556</v>
      </c>
      <c r="F99" s="22">
        <v>8.9897815653302136</v>
      </c>
      <c r="G99" s="22">
        <v>13.050401618638469</v>
      </c>
      <c r="H99" s="22">
        <v>7.638505871729957</v>
      </c>
      <c r="I99" s="23">
        <f t="shared" si="1"/>
        <v>38.427804374606303</v>
      </c>
    </row>
    <row r="100" spans="1:9" x14ac:dyDescent="0.5">
      <c r="A100" t="s">
        <v>53</v>
      </c>
      <c r="B100" t="s">
        <v>76</v>
      </c>
      <c r="C100" t="s">
        <v>57</v>
      </c>
      <c r="D100" s="22">
        <v>2.8749736142286441E-2</v>
      </c>
      <c r="E100" s="22">
        <v>8.1643206715564514</v>
      </c>
      <c r="F100" s="22">
        <v>8.9641454993382013</v>
      </c>
      <c r="G100" s="22">
        <v>12.112968488586123</v>
      </c>
      <c r="H100" s="22">
        <v>9.9157360770745413</v>
      </c>
      <c r="I100" s="23">
        <f t="shared" si="1"/>
        <v>39.185920472697603</v>
      </c>
    </row>
    <row r="101" spans="1:9" x14ac:dyDescent="0.5">
      <c r="A101" t="s">
        <v>53</v>
      </c>
      <c r="B101" t="s">
        <v>76</v>
      </c>
      <c r="C101" t="s">
        <v>58</v>
      </c>
      <c r="D101" s="22">
        <v>2.4592995706429924E-2</v>
      </c>
      <c r="E101" s="22">
        <v>7.1493712530561835</v>
      </c>
      <c r="F101" s="22">
        <v>9.296850909519117</v>
      </c>
      <c r="G101" s="22">
        <v>11.776832790743232</v>
      </c>
      <c r="H101" s="22">
        <v>11.229802692264416</v>
      </c>
      <c r="I101" s="23">
        <f t="shared" si="1"/>
        <v>39.47745064128938</v>
      </c>
    </row>
    <row r="102" spans="1:9" x14ac:dyDescent="0.5">
      <c r="A102" t="s">
        <v>53</v>
      </c>
      <c r="B102" t="s">
        <v>76</v>
      </c>
      <c r="C102" t="s">
        <v>59</v>
      </c>
      <c r="D102" s="22">
        <v>2.1295964035562952E-2</v>
      </c>
      <c r="E102" s="22">
        <v>6.1563719492125877</v>
      </c>
      <c r="F102" s="22">
        <v>9.2809045505529753</v>
      </c>
      <c r="G102" s="22">
        <v>12.224194344950741</v>
      </c>
      <c r="H102" s="22">
        <v>11.608661199999998</v>
      </c>
      <c r="I102" s="23">
        <f t="shared" si="1"/>
        <v>39.291428008751865</v>
      </c>
    </row>
    <row r="103" spans="1:9" x14ac:dyDescent="0.5">
      <c r="A103" t="s">
        <v>53</v>
      </c>
      <c r="B103" t="s">
        <v>76</v>
      </c>
      <c r="C103" t="s">
        <v>60</v>
      </c>
      <c r="D103" s="22">
        <v>1.7542752160185041E-2</v>
      </c>
      <c r="E103" s="22">
        <v>5.4495675746695316</v>
      </c>
      <c r="F103" s="22">
        <v>8.1968133396264253</v>
      </c>
      <c r="G103" s="22">
        <v>13.191239136648754</v>
      </c>
      <c r="H103" s="22">
        <v>11.998554627285513</v>
      </c>
      <c r="I103" s="23">
        <f t="shared" si="1"/>
        <v>38.853717430390411</v>
      </c>
    </row>
    <row r="104" spans="1:9" x14ac:dyDescent="0.5">
      <c r="A104" t="s">
        <v>53</v>
      </c>
      <c r="B104" s="25" t="s">
        <v>77</v>
      </c>
      <c r="C104" t="s">
        <v>55</v>
      </c>
      <c r="D104" s="22">
        <v>2.6104685559609698E-2</v>
      </c>
      <c r="E104" s="22">
        <v>6.2653591223012466</v>
      </c>
      <c r="F104" s="22">
        <v>8.2148572789018175</v>
      </c>
      <c r="G104" s="22">
        <v>11.2086757366468</v>
      </c>
      <c r="H104" s="22">
        <v>6.751627851195499</v>
      </c>
      <c r="I104" s="23">
        <f t="shared" si="1"/>
        <v>32.466624674604972</v>
      </c>
    </row>
    <row r="105" spans="1:9" x14ac:dyDescent="0.5">
      <c r="A105" t="s">
        <v>53</v>
      </c>
      <c r="B105" t="s">
        <v>77</v>
      </c>
      <c r="C105" t="s">
        <v>56</v>
      </c>
      <c r="D105" s="22">
        <v>2.0237120899511192E-2</v>
      </c>
      <c r="E105" s="22">
        <v>5.8214265069057136</v>
      </c>
      <c r="F105" s="22">
        <v>7.1465695370950506</v>
      </c>
      <c r="G105" s="22">
        <v>11.453793823915348</v>
      </c>
      <c r="H105" s="22">
        <v>7.909224286919831</v>
      </c>
      <c r="I105" s="23">
        <f t="shared" si="1"/>
        <v>32.351251275735457</v>
      </c>
    </row>
    <row r="106" spans="1:9" x14ac:dyDescent="0.5">
      <c r="A106" t="s">
        <v>53</v>
      </c>
      <c r="B106" t="s">
        <v>77</v>
      </c>
      <c r="C106" t="s">
        <v>57</v>
      </c>
      <c r="D106" s="22">
        <v>1.6242811251592423E-2</v>
      </c>
      <c r="E106" s="22">
        <v>5.173935608453796</v>
      </c>
      <c r="F106" s="22">
        <v>6.8431742862701572</v>
      </c>
      <c r="G106" s="22">
        <v>10.033245595661079</v>
      </c>
      <c r="H106" s="22">
        <v>9.7100405147679307</v>
      </c>
      <c r="I106" s="23">
        <f t="shared" si="1"/>
        <v>31.776638816404557</v>
      </c>
    </row>
    <row r="107" spans="1:9" x14ac:dyDescent="0.5">
      <c r="A107" t="s">
        <v>53</v>
      </c>
      <c r="B107" t="s">
        <v>77</v>
      </c>
      <c r="C107" t="s">
        <v>58</v>
      </c>
      <c r="D107" s="22">
        <v>1.3802374571459395E-2</v>
      </c>
      <c r="E107" s="22">
        <v>4.5346531263013192</v>
      </c>
      <c r="F107" s="22">
        <v>6.6733645464919187</v>
      </c>
      <c r="G107" s="22">
        <v>9.177994155227772</v>
      </c>
      <c r="H107" s="22">
        <v>10.438588895077356</v>
      </c>
      <c r="I107" s="23">
        <f t="shared" si="1"/>
        <v>30.838403097669826</v>
      </c>
    </row>
    <row r="108" spans="1:9" x14ac:dyDescent="0.5">
      <c r="A108" t="s">
        <v>53</v>
      </c>
      <c r="B108" t="s">
        <v>77</v>
      </c>
      <c r="C108" t="s">
        <v>59</v>
      </c>
      <c r="D108" s="22">
        <v>1.1821767898659593E-2</v>
      </c>
      <c r="E108" s="22">
        <v>3.7155651724881018</v>
      </c>
      <c r="F108" s="22">
        <v>6.3116597662393668</v>
      </c>
      <c r="G108" s="22">
        <v>9.2266903541698824</v>
      </c>
      <c r="H108" s="22">
        <v>10.271518199999999</v>
      </c>
      <c r="I108" s="23">
        <f t="shared" si="1"/>
        <v>29.537255260796009</v>
      </c>
    </row>
    <row r="109" spans="1:9" x14ac:dyDescent="0.5">
      <c r="A109" t="s">
        <v>53</v>
      </c>
      <c r="B109" t="s">
        <v>77</v>
      </c>
      <c r="C109" t="s">
        <v>60</v>
      </c>
      <c r="D109" s="22">
        <v>9.7354878942688943E-3</v>
      </c>
      <c r="E109" s="22">
        <v>3.0800375212446105</v>
      </c>
      <c r="F109" s="22">
        <v>5.744123251703769</v>
      </c>
      <c r="G109" s="22">
        <v>9.278547278234349</v>
      </c>
      <c r="H109" s="22">
        <v>9.9670752059071734</v>
      </c>
      <c r="I109" s="23">
        <f t="shared" si="1"/>
        <v>28.079518744984171</v>
      </c>
    </row>
    <row r="110" spans="1:9" x14ac:dyDescent="0.5">
      <c r="A110" t="s">
        <v>53</v>
      </c>
      <c r="B110" s="25" t="s">
        <v>78</v>
      </c>
      <c r="C110" t="s">
        <v>55</v>
      </c>
      <c r="D110" s="22">
        <v>3.0725435508836791E-2</v>
      </c>
      <c r="E110" s="22">
        <v>7.5218584836733946</v>
      </c>
      <c r="F110" s="22">
        <v>9.7709255134449275</v>
      </c>
      <c r="G110" s="22">
        <v>11.027217865880356</v>
      </c>
      <c r="H110" s="22">
        <v>6.2127762540084381</v>
      </c>
      <c r="I110" s="23">
        <f t="shared" si="1"/>
        <v>34.563503552515954</v>
      </c>
    </row>
    <row r="111" spans="1:9" x14ac:dyDescent="0.5">
      <c r="A111" t="s">
        <v>53</v>
      </c>
      <c r="B111" t="s">
        <v>78</v>
      </c>
      <c r="C111" t="s">
        <v>56</v>
      </c>
      <c r="D111" s="22">
        <v>2.3359842439799494E-2</v>
      </c>
      <c r="E111" s="22">
        <v>7.0635668686836492</v>
      </c>
      <c r="F111" s="22">
        <v>8.144920683607964</v>
      </c>
      <c r="G111" s="22">
        <v>12.595060163144169</v>
      </c>
      <c r="H111" s="22">
        <v>7.1076854497890292</v>
      </c>
      <c r="I111" s="23">
        <f t="shared" si="1"/>
        <v>34.93459300766461</v>
      </c>
    </row>
    <row r="112" spans="1:9" x14ac:dyDescent="0.5">
      <c r="A112" t="s">
        <v>53</v>
      </c>
      <c r="B112" t="s">
        <v>78</v>
      </c>
      <c r="C112" t="s">
        <v>57</v>
      </c>
      <c r="D112" s="22">
        <v>1.8489506953868199E-2</v>
      </c>
      <c r="E112" s="22">
        <v>6.7617795703934993</v>
      </c>
      <c r="F112" s="22">
        <v>7.5157001553062495</v>
      </c>
      <c r="G112" s="22">
        <v>11.570846452175486</v>
      </c>
      <c r="H112" s="22">
        <v>9.0324551330520393</v>
      </c>
      <c r="I112" s="23">
        <f t="shared" si="1"/>
        <v>34.899270817881145</v>
      </c>
    </row>
    <row r="113" spans="1:9" x14ac:dyDescent="0.5">
      <c r="A113" t="s">
        <v>53</v>
      </c>
      <c r="B113" t="s">
        <v>78</v>
      </c>
      <c r="C113" t="s">
        <v>58</v>
      </c>
      <c r="D113" s="22">
        <v>1.5016767698164327E-2</v>
      </c>
      <c r="E113" s="22">
        <v>5.7406109768632696</v>
      </c>
      <c r="F113" s="22">
        <v>7.693482222408357</v>
      </c>
      <c r="G113" s="22">
        <v>10.218611845005405</v>
      </c>
      <c r="H113" s="22">
        <v>10.645730704641348</v>
      </c>
      <c r="I113" s="23">
        <f t="shared" si="1"/>
        <v>34.31345251661655</v>
      </c>
    </row>
    <row r="114" spans="1:9" x14ac:dyDescent="0.5">
      <c r="A114" t="s">
        <v>53</v>
      </c>
      <c r="B114" t="s">
        <v>78</v>
      </c>
      <c r="C114" t="s">
        <v>59</v>
      </c>
      <c r="D114" s="22">
        <v>1.2260337588794882E-2</v>
      </c>
      <c r="E114" s="22">
        <v>4.7936755206096837</v>
      </c>
      <c r="F114" s="22">
        <v>7.9665607906521156</v>
      </c>
      <c r="G114" s="22">
        <v>9.8102633272993813</v>
      </c>
      <c r="H114" s="22">
        <v>10.591679199999998</v>
      </c>
      <c r="I114" s="23">
        <f t="shared" si="1"/>
        <v>33.174439176149974</v>
      </c>
    </row>
    <row r="115" spans="1:9" x14ac:dyDescent="0.5">
      <c r="A115" t="s">
        <v>53</v>
      </c>
      <c r="B115" t="s">
        <v>78</v>
      </c>
      <c r="C115" t="s">
        <v>60</v>
      </c>
      <c r="D115" s="22">
        <v>9.654079238123758E-3</v>
      </c>
      <c r="E115" s="22">
        <v>4.0522012471133815</v>
      </c>
      <c r="F115" s="22">
        <v>6.8772912711090353</v>
      </c>
      <c r="G115" s="22">
        <v>10.574894496177153</v>
      </c>
      <c r="H115" s="22">
        <v>10.289794951054853</v>
      </c>
      <c r="I115" s="23">
        <f t="shared" si="1"/>
        <v>31.803836044692545</v>
      </c>
    </row>
    <row r="116" spans="1:9" x14ac:dyDescent="0.5">
      <c r="A116" t="s">
        <v>53</v>
      </c>
      <c r="B116" s="25" t="s">
        <v>79</v>
      </c>
      <c r="C116" t="s">
        <v>55</v>
      </c>
      <c r="D116" s="22">
        <v>0.23267135447649676</v>
      </c>
      <c r="E116" s="22">
        <v>48.363723282340395</v>
      </c>
      <c r="F116" s="22">
        <v>54.814342145242584</v>
      </c>
      <c r="G116" s="22">
        <v>64.609174248339158</v>
      </c>
      <c r="H116" s="22">
        <v>33.64625905147679</v>
      </c>
      <c r="I116" s="23">
        <f t="shared" si="1"/>
        <v>201.66617008187544</v>
      </c>
    </row>
    <row r="117" spans="1:9" x14ac:dyDescent="0.5">
      <c r="A117" t="s">
        <v>53</v>
      </c>
      <c r="B117" t="s">
        <v>79</v>
      </c>
      <c r="C117" t="s">
        <v>56</v>
      </c>
      <c r="D117" s="22">
        <v>0.18888952261785658</v>
      </c>
      <c r="E117" s="22">
        <v>46.207227256310446</v>
      </c>
      <c r="F117" s="22">
        <v>49.551638482028011</v>
      </c>
      <c r="G117" s="22">
        <v>74.069001975284905</v>
      </c>
      <c r="H117" s="22">
        <v>41.791491819409281</v>
      </c>
      <c r="I117" s="23">
        <f t="shared" si="1"/>
        <v>211.80824905565052</v>
      </c>
    </row>
    <row r="118" spans="1:9" x14ac:dyDescent="0.5">
      <c r="A118" t="s">
        <v>53</v>
      </c>
      <c r="B118" t="s">
        <v>79</v>
      </c>
      <c r="C118" t="s">
        <v>57</v>
      </c>
      <c r="D118" s="22">
        <v>0.16044361290413497</v>
      </c>
      <c r="E118" s="22">
        <v>44.819786385535352</v>
      </c>
      <c r="F118" s="22">
        <v>48.565020404009353</v>
      </c>
      <c r="G118" s="22">
        <v>68.10188977177431</v>
      </c>
      <c r="H118" s="22">
        <v>57.467710186779179</v>
      </c>
      <c r="I118" s="23">
        <f t="shared" si="1"/>
        <v>219.11485036100231</v>
      </c>
    </row>
    <row r="119" spans="1:9" x14ac:dyDescent="0.5">
      <c r="A119" t="s">
        <v>53</v>
      </c>
      <c r="B119" t="s">
        <v>79</v>
      </c>
      <c r="C119" t="s">
        <v>58</v>
      </c>
      <c r="D119" s="22">
        <v>0.13998901911305509</v>
      </c>
      <c r="E119" s="22">
        <v>39.08860208218946</v>
      </c>
      <c r="F119" s="22">
        <v>50.634443044136773</v>
      </c>
      <c r="G119" s="22">
        <v>65.321388288587983</v>
      </c>
      <c r="H119" s="22">
        <v>68.030803488607575</v>
      </c>
      <c r="I119" s="23">
        <f t="shared" si="1"/>
        <v>223.21522592263486</v>
      </c>
    </row>
    <row r="120" spans="1:9" x14ac:dyDescent="0.5">
      <c r="A120" t="s">
        <v>53</v>
      </c>
      <c r="B120" t="s">
        <v>79</v>
      </c>
      <c r="C120" t="s">
        <v>59</v>
      </c>
      <c r="D120" s="22">
        <v>0.12166440611698078</v>
      </c>
      <c r="E120" s="22">
        <v>33.887104508593126</v>
      </c>
      <c r="F120" s="22">
        <v>52.774296731739518</v>
      </c>
      <c r="G120" s="22">
        <v>66.429138099412583</v>
      </c>
      <c r="H120" s="22">
        <v>70.345021599999981</v>
      </c>
      <c r="I120" s="23">
        <f t="shared" si="1"/>
        <v>223.55722534586221</v>
      </c>
    </row>
    <row r="121" spans="1:9" x14ac:dyDescent="0.5">
      <c r="A121" t="s">
        <v>53</v>
      </c>
      <c r="B121" t="s">
        <v>79</v>
      </c>
      <c r="C121" t="s">
        <v>60</v>
      </c>
      <c r="D121" s="22">
        <v>0.10204985273230334</v>
      </c>
      <c r="E121" s="22">
        <v>30.314857889140772</v>
      </c>
      <c r="F121" s="22">
        <v>46.111219883510422</v>
      </c>
      <c r="G121" s="22">
        <v>72.893784837164375</v>
      </c>
      <c r="H121" s="22">
        <v>73.042235651758077</v>
      </c>
      <c r="I121" s="23">
        <f t="shared" si="1"/>
        <v>222.46414811430594</v>
      </c>
    </row>
    <row r="122" spans="1:9" x14ac:dyDescent="0.5">
      <c r="A122" t="s">
        <v>53</v>
      </c>
      <c r="B122" s="25" t="s">
        <v>80</v>
      </c>
      <c r="C122" t="s">
        <v>55</v>
      </c>
      <c r="D122" s="22">
        <v>3.8776798202956604E-2</v>
      </c>
      <c r="E122" s="22">
        <v>9.3739310938619127</v>
      </c>
      <c r="F122" s="22">
        <v>11.936775541327483</v>
      </c>
      <c r="G122" s="22">
        <v>14.794164978080856</v>
      </c>
      <c r="H122" s="22">
        <v>7.8864127825597734</v>
      </c>
      <c r="I122" s="23">
        <f t="shared" si="1"/>
        <v>44.030061194032982</v>
      </c>
    </row>
    <row r="123" spans="1:9" x14ac:dyDescent="0.5">
      <c r="A123" t="s">
        <v>53</v>
      </c>
      <c r="B123" t="s">
        <v>80</v>
      </c>
      <c r="C123" t="s">
        <v>56</v>
      </c>
      <c r="D123" s="22">
        <v>2.9209700487160224E-2</v>
      </c>
      <c r="E123" s="22">
        <v>8.6246448987545907</v>
      </c>
      <c r="F123" s="22">
        <v>9.8793906107230374</v>
      </c>
      <c r="G123" s="22">
        <v>15.865634042254753</v>
      </c>
      <c r="H123" s="22">
        <v>9.4990314506329128</v>
      </c>
      <c r="I123" s="23">
        <f t="shared" si="1"/>
        <v>43.897910702852457</v>
      </c>
    </row>
    <row r="124" spans="1:9" x14ac:dyDescent="0.5">
      <c r="A124" t="s">
        <v>53</v>
      </c>
      <c r="B124" t="s">
        <v>80</v>
      </c>
      <c r="C124" t="s">
        <v>57</v>
      </c>
      <c r="D124" s="22">
        <v>2.3633906537847738E-2</v>
      </c>
      <c r="E124" s="22">
        <v>7.8662565748317075</v>
      </c>
      <c r="F124" s="22">
        <v>9.306204364228261</v>
      </c>
      <c r="G124" s="22">
        <v>13.963032487507645</v>
      </c>
      <c r="H124" s="22">
        <v>11.803295354711672</v>
      </c>
      <c r="I124" s="23">
        <f t="shared" si="1"/>
        <v>42.962422687817131</v>
      </c>
    </row>
    <row r="125" spans="1:9" x14ac:dyDescent="0.5">
      <c r="A125" t="s">
        <v>53</v>
      </c>
      <c r="B125" t="s">
        <v>80</v>
      </c>
      <c r="C125" t="s">
        <v>58</v>
      </c>
      <c r="D125" s="22">
        <v>1.9594364713813921E-2</v>
      </c>
      <c r="E125" s="22">
        <v>6.5926484842450268</v>
      </c>
      <c r="F125" s="22">
        <v>9.259988997713835</v>
      </c>
      <c r="G125" s="22">
        <v>12.264357070735509</v>
      </c>
      <c r="H125" s="22">
        <v>13.314803857383962</v>
      </c>
      <c r="I125" s="23">
        <f t="shared" si="1"/>
        <v>41.451392774792147</v>
      </c>
    </row>
    <row r="126" spans="1:9" x14ac:dyDescent="0.5">
      <c r="A126" t="s">
        <v>53</v>
      </c>
      <c r="B126" t="s">
        <v>80</v>
      </c>
      <c r="C126" t="s">
        <v>59</v>
      </c>
      <c r="D126" s="22">
        <v>1.6206036197155792E-2</v>
      </c>
      <c r="E126" s="22">
        <v>5.5869619495652678</v>
      </c>
      <c r="F126" s="22">
        <v>8.8618843218299581</v>
      </c>
      <c r="G126" s="22">
        <v>12.036825510852507</v>
      </c>
      <c r="H126" s="22">
        <v>12.870472199999998</v>
      </c>
      <c r="I126" s="23">
        <f t="shared" si="1"/>
        <v>39.372350018444891</v>
      </c>
    </row>
    <row r="127" spans="1:9" x14ac:dyDescent="0.5">
      <c r="A127" t="s">
        <v>53</v>
      </c>
      <c r="B127" t="s">
        <v>80</v>
      </c>
      <c r="C127" t="s">
        <v>60</v>
      </c>
      <c r="D127" s="22">
        <v>1.3004472874836718E-2</v>
      </c>
      <c r="E127" s="22">
        <v>4.7630353230040079</v>
      </c>
      <c r="F127" s="22">
        <v>7.4892790691010722</v>
      </c>
      <c r="G127" s="22">
        <v>12.501602121497577</v>
      </c>
      <c r="H127" s="22">
        <v>12.325411805063291</v>
      </c>
      <c r="I127" s="23">
        <f t="shared" si="1"/>
        <v>37.092332791540784</v>
      </c>
    </row>
  </sheetData>
  <sheetProtection algorithmName="SHA-512" hashValue="ncRkVcl3WdevQBVAvtKwl8nVsBAcVvscsrIx0GaG1unvAxICO8IuJwOSiO3EJtnJnjHn4OLzTmMN4MtdBONFIA==" saltValue="GjTri3VLaE3FNaznGCu10w==" spinCount="100000" sheet="1" objects="1" scenarios="1"/>
  <mergeCells count="1">
    <mergeCell ref="L1:M1"/>
  </mergeCells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83B8-26D7-B343-B234-A3BAC81280D0}">
  <dimension ref="B2:W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0.90625" defaultRowHeight="19.8" x14ac:dyDescent="0.5"/>
  <cols>
    <col min="2" max="23" width="6.7265625" customWidth="1"/>
  </cols>
  <sheetData>
    <row r="2" spans="2:23" ht="34.950000000000003" customHeight="1" thickBot="1" x14ac:dyDescent="0.55000000000000004"/>
    <row r="3" spans="2:23" ht="40.200000000000003" thickBot="1" x14ac:dyDescent="0.55000000000000004">
      <c r="B3" s="45" t="s">
        <v>11</v>
      </c>
      <c r="C3" s="46" t="s">
        <v>19</v>
      </c>
      <c r="D3" s="38" t="s">
        <v>20</v>
      </c>
      <c r="E3" s="38" t="s">
        <v>21</v>
      </c>
      <c r="F3" s="46" t="s">
        <v>23</v>
      </c>
      <c r="G3" s="46" t="s">
        <v>24</v>
      </c>
      <c r="H3" s="46" t="s">
        <v>25</v>
      </c>
      <c r="I3" s="46" t="s">
        <v>26</v>
      </c>
      <c r="J3" s="38" t="s">
        <v>27</v>
      </c>
      <c r="K3" s="46" t="s">
        <v>29</v>
      </c>
      <c r="L3" s="46" t="s">
        <v>30</v>
      </c>
      <c r="M3" s="38" t="s">
        <v>31</v>
      </c>
      <c r="N3" s="47" t="s">
        <v>28</v>
      </c>
      <c r="O3" s="38" t="s">
        <v>33</v>
      </c>
      <c r="P3" s="38" t="s">
        <v>34</v>
      </c>
      <c r="Q3" s="38" t="s">
        <v>35</v>
      </c>
      <c r="R3" s="38" t="s">
        <v>36</v>
      </c>
      <c r="S3" s="46" t="s">
        <v>38</v>
      </c>
      <c r="T3" s="38" t="s">
        <v>39</v>
      </c>
      <c r="U3" s="46" t="s">
        <v>40</v>
      </c>
      <c r="V3" s="46" t="s">
        <v>42</v>
      </c>
      <c r="W3" s="28" t="s">
        <v>43</v>
      </c>
    </row>
    <row r="4" spans="2:23" x14ac:dyDescent="0.5">
      <c r="B4" s="95" t="s">
        <v>19</v>
      </c>
      <c r="C4" s="96">
        <v>92.8</v>
      </c>
      <c r="D4" s="96">
        <v>0.2</v>
      </c>
      <c r="E4" s="96">
        <v>0.2</v>
      </c>
      <c r="F4" s="96">
        <v>6.4</v>
      </c>
      <c r="G4" s="96">
        <v>0</v>
      </c>
      <c r="H4" s="96">
        <v>0</v>
      </c>
      <c r="I4" s="96">
        <v>0.1</v>
      </c>
      <c r="J4" s="96">
        <v>0</v>
      </c>
      <c r="K4" s="96">
        <v>0</v>
      </c>
      <c r="L4" s="96">
        <v>0</v>
      </c>
      <c r="M4" s="96">
        <v>0</v>
      </c>
      <c r="N4" s="96">
        <v>0</v>
      </c>
      <c r="O4" s="96">
        <v>0</v>
      </c>
      <c r="P4" s="96">
        <v>0</v>
      </c>
      <c r="Q4" s="96">
        <v>0</v>
      </c>
      <c r="R4" s="96">
        <v>0</v>
      </c>
      <c r="S4" s="96">
        <v>0</v>
      </c>
      <c r="T4" s="96">
        <v>0</v>
      </c>
      <c r="U4" s="96">
        <v>0</v>
      </c>
      <c r="V4" s="96">
        <v>0</v>
      </c>
      <c r="W4" s="97">
        <v>0</v>
      </c>
    </row>
    <row r="5" spans="2:23" x14ac:dyDescent="0.5">
      <c r="B5" s="49" t="s">
        <v>20</v>
      </c>
      <c r="C5" s="24">
        <v>83.5</v>
      </c>
      <c r="D5" s="24">
        <v>0</v>
      </c>
      <c r="E5" s="24">
        <v>1.2</v>
      </c>
      <c r="F5" s="24">
        <v>13.5</v>
      </c>
      <c r="G5" s="24">
        <v>0.6</v>
      </c>
      <c r="H5" s="24">
        <v>0</v>
      </c>
      <c r="I5" s="24">
        <v>0.6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36">
        <v>0</v>
      </c>
    </row>
    <row r="6" spans="2:23" x14ac:dyDescent="0.5">
      <c r="B6" s="49" t="s">
        <v>21</v>
      </c>
      <c r="C6" s="24">
        <v>72</v>
      </c>
      <c r="D6" s="24">
        <v>0</v>
      </c>
      <c r="E6" s="24">
        <v>0.5</v>
      </c>
      <c r="F6" s="24">
        <v>24.3</v>
      </c>
      <c r="G6" s="24">
        <v>0</v>
      </c>
      <c r="H6" s="24">
        <v>0</v>
      </c>
      <c r="I6" s="24">
        <v>0</v>
      </c>
      <c r="J6" s="24">
        <v>0</v>
      </c>
      <c r="K6" s="24">
        <v>2.8</v>
      </c>
      <c r="L6" s="24">
        <v>0.5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36">
        <v>0</v>
      </c>
    </row>
    <row r="7" spans="2:23" x14ac:dyDescent="0.5">
      <c r="B7" s="48" t="s">
        <v>23</v>
      </c>
      <c r="C7" s="24">
        <v>0.2</v>
      </c>
      <c r="D7" s="24">
        <v>0.1</v>
      </c>
      <c r="E7" s="24">
        <v>0.1</v>
      </c>
      <c r="F7" s="24">
        <v>99.1</v>
      </c>
      <c r="G7" s="24">
        <v>0.1</v>
      </c>
      <c r="H7" s="24">
        <v>0.1</v>
      </c>
      <c r="I7" s="24">
        <v>0.1</v>
      </c>
      <c r="J7" s="24">
        <v>0</v>
      </c>
      <c r="K7" s="24">
        <v>0</v>
      </c>
      <c r="L7" s="24">
        <v>0.1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36">
        <v>0</v>
      </c>
    </row>
    <row r="8" spans="2:23" x14ac:dyDescent="0.5">
      <c r="B8" s="48" t="s">
        <v>24</v>
      </c>
      <c r="C8" s="24">
        <v>0.1</v>
      </c>
      <c r="D8" s="24">
        <v>0.1</v>
      </c>
      <c r="E8" s="24">
        <v>0</v>
      </c>
      <c r="F8" s="24">
        <v>58.5</v>
      </c>
      <c r="G8" s="24">
        <v>40.6</v>
      </c>
      <c r="H8" s="24">
        <v>0</v>
      </c>
      <c r="I8" s="24">
        <v>0.1</v>
      </c>
      <c r="J8" s="24">
        <v>0</v>
      </c>
      <c r="K8" s="24">
        <v>0.4</v>
      </c>
      <c r="L8" s="24">
        <v>0.1</v>
      </c>
      <c r="M8" s="24">
        <v>0</v>
      </c>
      <c r="N8" s="24">
        <v>0.1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36">
        <v>0</v>
      </c>
    </row>
    <row r="9" spans="2:23" x14ac:dyDescent="0.5">
      <c r="B9" s="48" t="s">
        <v>25</v>
      </c>
      <c r="C9" s="24">
        <v>0</v>
      </c>
      <c r="D9" s="24">
        <v>0</v>
      </c>
      <c r="E9" s="24">
        <v>0</v>
      </c>
      <c r="F9" s="24">
        <v>69.2</v>
      </c>
      <c r="G9" s="24">
        <v>0.1</v>
      </c>
      <c r="H9" s="24">
        <v>25.3</v>
      </c>
      <c r="I9" s="24">
        <v>5.0999999999999996</v>
      </c>
      <c r="J9" s="24">
        <v>0</v>
      </c>
      <c r="K9" s="24">
        <v>0</v>
      </c>
      <c r="L9" s="24">
        <v>0.2</v>
      </c>
      <c r="M9" s="24">
        <v>0</v>
      </c>
      <c r="N9" s="24">
        <v>0.1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36">
        <v>0</v>
      </c>
    </row>
    <row r="10" spans="2:23" x14ac:dyDescent="0.5">
      <c r="B10" s="48" t="s">
        <v>26</v>
      </c>
      <c r="C10" s="24">
        <v>0.2</v>
      </c>
      <c r="D10" s="24">
        <v>0.2</v>
      </c>
      <c r="E10" s="24">
        <v>0</v>
      </c>
      <c r="F10" s="24">
        <v>38.299999999999997</v>
      </c>
      <c r="G10" s="24">
        <v>0</v>
      </c>
      <c r="H10" s="24">
        <v>0.2</v>
      </c>
      <c r="I10" s="24">
        <v>53.3</v>
      </c>
      <c r="J10" s="24">
        <v>0</v>
      </c>
      <c r="K10" s="24">
        <v>0</v>
      </c>
      <c r="L10" s="24">
        <v>0</v>
      </c>
      <c r="M10" s="24">
        <v>0</v>
      </c>
      <c r="N10" s="24">
        <v>7.8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36">
        <v>0</v>
      </c>
    </row>
    <row r="11" spans="2:23" x14ac:dyDescent="0.5">
      <c r="B11" s="49" t="s">
        <v>27</v>
      </c>
      <c r="C11" s="24">
        <v>0</v>
      </c>
      <c r="D11" s="24">
        <v>0</v>
      </c>
      <c r="E11" s="24">
        <v>0.6</v>
      </c>
      <c r="F11" s="24">
        <v>6.8</v>
      </c>
      <c r="G11" s="24">
        <v>0</v>
      </c>
      <c r="H11" s="24">
        <v>0</v>
      </c>
      <c r="I11" s="24">
        <v>6.3</v>
      </c>
      <c r="J11" s="24">
        <v>0</v>
      </c>
      <c r="K11" s="24">
        <v>0</v>
      </c>
      <c r="L11" s="24">
        <v>0</v>
      </c>
      <c r="M11" s="24">
        <v>0</v>
      </c>
      <c r="N11" s="24">
        <v>86.4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36">
        <v>0</v>
      </c>
    </row>
    <row r="12" spans="2:23" x14ac:dyDescent="0.5">
      <c r="B12" s="48" t="s">
        <v>29</v>
      </c>
      <c r="C12" s="24">
        <v>0.5</v>
      </c>
      <c r="D12" s="24">
        <v>0</v>
      </c>
      <c r="E12" s="24">
        <v>0</v>
      </c>
      <c r="F12" s="24">
        <v>20.100000000000001</v>
      </c>
      <c r="G12" s="24">
        <v>0.2</v>
      </c>
      <c r="H12" s="24">
        <v>0</v>
      </c>
      <c r="I12" s="24">
        <v>0.2</v>
      </c>
      <c r="J12" s="24">
        <v>0</v>
      </c>
      <c r="K12" s="24">
        <v>78.599999999999994</v>
      </c>
      <c r="L12" s="24">
        <v>0.2</v>
      </c>
      <c r="M12" s="24">
        <v>0</v>
      </c>
      <c r="N12" s="24">
        <v>0.2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36">
        <v>0</v>
      </c>
    </row>
    <row r="13" spans="2:23" x14ac:dyDescent="0.5">
      <c r="B13" s="48" t="s">
        <v>30</v>
      </c>
      <c r="C13" s="24">
        <v>0.4</v>
      </c>
      <c r="D13" s="24">
        <v>0.1</v>
      </c>
      <c r="E13" s="24">
        <v>0.1</v>
      </c>
      <c r="F13" s="24">
        <v>23.5</v>
      </c>
      <c r="G13" s="24">
        <v>0</v>
      </c>
      <c r="H13" s="24">
        <v>0</v>
      </c>
      <c r="I13" s="24">
        <v>0</v>
      </c>
      <c r="J13" s="24">
        <v>0</v>
      </c>
      <c r="K13" s="24">
        <v>0.9</v>
      </c>
      <c r="L13" s="24">
        <v>74.900000000000006</v>
      </c>
      <c r="M13" s="24">
        <v>0</v>
      </c>
      <c r="N13" s="24">
        <v>0.1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0.1</v>
      </c>
      <c r="V13" s="24">
        <v>0</v>
      </c>
      <c r="W13" s="36">
        <v>0</v>
      </c>
    </row>
    <row r="14" spans="2:23" x14ac:dyDescent="0.5">
      <c r="B14" s="49" t="s">
        <v>31</v>
      </c>
      <c r="C14" s="24">
        <v>0.3</v>
      </c>
      <c r="D14" s="24">
        <v>0</v>
      </c>
      <c r="E14" s="24">
        <v>0</v>
      </c>
      <c r="F14" s="24">
        <v>52.3</v>
      </c>
      <c r="G14" s="24">
        <v>0</v>
      </c>
      <c r="H14" s="24">
        <v>0.5</v>
      </c>
      <c r="I14" s="24">
        <v>0</v>
      </c>
      <c r="J14" s="24">
        <v>0</v>
      </c>
      <c r="K14" s="24">
        <v>0</v>
      </c>
      <c r="L14" s="24">
        <v>41.7</v>
      </c>
      <c r="M14" s="24">
        <v>0</v>
      </c>
      <c r="N14" s="24">
        <v>1.3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4</v>
      </c>
      <c r="V14" s="24">
        <v>0</v>
      </c>
      <c r="W14" s="36">
        <v>0</v>
      </c>
    </row>
    <row r="15" spans="2:23" x14ac:dyDescent="0.5">
      <c r="B15" s="48" t="s">
        <v>28</v>
      </c>
      <c r="C15" s="24">
        <v>0.4</v>
      </c>
      <c r="D15" s="24">
        <v>0</v>
      </c>
      <c r="E15" s="24">
        <v>0.1</v>
      </c>
      <c r="F15" s="24">
        <v>3.8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95.4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0.2</v>
      </c>
      <c r="V15" s="24">
        <v>0</v>
      </c>
      <c r="W15" s="36">
        <v>0</v>
      </c>
    </row>
    <row r="16" spans="2:23" x14ac:dyDescent="0.5">
      <c r="B16" s="49" t="s">
        <v>33</v>
      </c>
      <c r="C16" s="24">
        <v>0</v>
      </c>
      <c r="D16" s="24">
        <v>0</v>
      </c>
      <c r="E16" s="24">
        <v>0</v>
      </c>
      <c r="F16" s="24">
        <v>10.7</v>
      </c>
      <c r="G16" s="24">
        <v>0</v>
      </c>
      <c r="H16" s="24">
        <v>0</v>
      </c>
      <c r="I16" s="24">
        <v>0.6</v>
      </c>
      <c r="J16" s="24">
        <v>0</v>
      </c>
      <c r="K16" s="24">
        <v>0</v>
      </c>
      <c r="L16" s="24">
        <v>0</v>
      </c>
      <c r="M16" s="24">
        <v>0</v>
      </c>
      <c r="N16" s="24">
        <v>88.4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0.3</v>
      </c>
      <c r="V16" s="24">
        <v>0</v>
      </c>
      <c r="W16" s="36">
        <v>0</v>
      </c>
    </row>
    <row r="17" spans="2:23" x14ac:dyDescent="0.5">
      <c r="B17" s="49" t="s">
        <v>34</v>
      </c>
      <c r="C17" s="24">
        <v>0</v>
      </c>
      <c r="D17" s="24">
        <v>0.4</v>
      </c>
      <c r="E17" s="24">
        <v>0</v>
      </c>
      <c r="F17" s="24">
        <v>4.8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93</v>
      </c>
      <c r="O17" s="24">
        <v>0</v>
      </c>
      <c r="P17" s="24">
        <v>1.3</v>
      </c>
      <c r="Q17" s="24">
        <v>0</v>
      </c>
      <c r="R17" s="24">
        <v>0</v>
      </c>
      <c r="S17" s="24">
        <v>0</v>
      </c>
      <c r="T17" s="24">
        <v>0</v>
      </c>
      <c r="U17" s="24">
        <v>0.4</v>
      </c>
      <c r="V17" s="24">
        <v>0</v>
      </c>
      <c r="W17" s="36">
        <v>0</v>
      </c>
    </row>
    <row r="18" spans="2:23" x14ac:dyDescent="0.5">
      <c r="B18" s="49" t="s">
        <v>35</v>
      </c>
      <c r="C18" s="24">
        <v>0.7</v>
      </c>
      <c r="D18" s="24">
        <v>0</v>
      </c>
      <c r="E18" s="24">
        <v>0</v>
      </c>
      <c r="F18" s="24">
        <v>55.9</v>
      </c>
      <c r="G18" s="24">
        <v>0.4</v>
      </c>
      <c r="H18" s="24">
        <v>0</v>
      </c>
      <c r="I18" s="24">
        <v>1.1000000000000001</v>
      </c>
      <c r="J18" s="24">
        <v>0</v>
      </c>
      <c r="K18" s="24">
        <v>0.4</v>
      </c>
      <c r="L18" s="24">
        <v>0</v>
      </c>
      <c r="M18" s="24">
        <v>0</v>
      </c>
      <c r="N18" s="24">
        <v>41.6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36">
        <v>0</v>
      </c>
    </row>
    <row r="19" spans="2:23" x14ac:dyDescent="0.5">
      <c r="B19" s="49" t="s">
        <v>36</v>
      </c>
      <c r="C19" s="24">
        <v>0.3</v>
      </c>
      <c r="D19" s="24">
        <v>0</v>
      </c>
      <c r="E19" s="24">
        <v>0.3</v>
      </c>
      <c r="F19" s="24">
        <v>48.1</v>
      </c>
      <c r="G19" s="24">
        <v>0</v>
      </c>
      <c r="H19" s="24">
        <v>0</v>
      </c>
      <c r="I19" s="24">
        <v>0.3</v>
      </c>
      <c r="J19" s="24">
        <v>0</v>
      </c>
      <c r="K19" s="24">
        <v>0.3</v>
      </c>
      <c r="L19" s="24">
        <v>0</v>
      </c>
      <c r="M19" s="24">
        <v>0</v>
      </c>
      <c r="N19" s="24">
        <v>49.6</v>
      </c>
      <c r="O19" s="24">
        <v>0</v>
      </c>
      <c r="P19" s="24">
        <v>0</v>
      </c>
      <c r="Q19" s="24">
        <v>0</v>
      </c>
      <c r="R19" s="24">
        <v>0.6</v>
      </c>
      <c r="S19" s="24">
        <v>0.6</v>
      </c>
      <c r="T19" s="24">
        <v>0</v>
      </c>
      <c r="U19" s="24">
        <v>0</v>
      </c>
      <c r="V19" s="24">
        <v>0</v>
      </c>
      <c r="W19" s="36">
        <v>0</v>
      </c>
    </row>
    <row r="20" spans="2:23" x14ac:dyDescent="0.5">
      <c r="B20" s="48" t="s">
        <v>38</v>
      </c>
      <c r="C20" s="24">
        <v>0.7</v>
      </c>
      <c r="D20" s="24">
        <v>0</v>
      </c>
      <c r="E20" s="24">
        <v>0.2</v>
      </c>
      <c r="F20" s="24">
        <v>12.4</v>
      </c>
      <c r="G20" s="24">
        <v>0.1</v>
      </c>
      <c r="H20" s="24">
        <v>0.1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3</v>
      </c>
      <c r="O20" s="24">
        <v>0</v>
      </c>
      <c r="P20" s="24">
        <v>0</v>
      </c>
      <c r="Q20" s="24">
        <v>0</v>
      </c>
      <c r="R20" s="24">
        <v>0</v>
      </c>
      <c r="S20" s="24">
        <v>83.5</v>
      </c>
      <c r="T20" s="24">
        <v>0</v>
      </c>
      <c r="U20" s="24">
        <v>0.1</v>
      </c>
      <c r="V20" s="24">
        <v>0.1</v>
      </c>
      <c r="W20" s="36">
        <v>0</v>
      </c>
    </row>
    <row r="21" spans="2:23" x14ac:dyDescent="0.5">
      <c r="B21" s="49" t="s">
        <v>39</v>
      </c>
      <c r="C21" s="24">
        <v>0.5</v>
      </c>
      <c r="D21" s="24">
        <v>0</v>
      </c>
      <c r="E21" s="24">
        <v>0</v>
      </c>
      <c r="F21" s="24">
        <v>21.4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31.5</v>
      </c>
      <c r="O21" s="24">
        <v>0</v>
      </c>
      <c r="P21" s="24">
        <v>0</v>
      </c>
      <c r="Q21" s="24">
        <v>0</v>
      </c>
      <c r="R21" s="24">
        <v>0</v>
      </c>
      <c r="S21" s="24">
        <v>45.8</v>
      </c>
      <c r="T21" s="24">
        <v>0.5</v>
      </c>
      <c r="U21" s="24">
        <v>0</v>
      </c>
      <c r="V21" s="24">
        <v>0.3</v>
      </c>
      <c r="W21" s="36">
        <v>0</v>
      </c>
    </row>
    <row r="22" spans="2:23" x14ac:dyDescent="0.5">
      <c r="B22" s="48" t="s">
        <v>40</v>
      </c>
      <c r="C22" s="24">
        <v>0.2</v>
      </c>
      <c r="D22" s="24">
        <v>0.1</v>
      </c>
      <c r="E22" s="24">
        <v>0.1</v>
      </c>
      <c r="F22" s="24">
        <v>6.7</v>
      </c>
      <c r="G22" s="24">
        <v>0.1</v>
      </c>
      <c r="H22" s="24">
        <v>0.1</v>
      </c>
      <c r="I22" s="24">
        <v>0</v>
      </c>
      <c r="J22" s="24">
        <v>0</v>
      </c>
      <c r="K22" s="24">
        <v>0</v>
      </c>
      <c r="L22" s="24">
        <v>0.1</v>
      </c>
      <c r="M22" s="24">
        <v>0</v>
      </c>
      <c r="N22" s="24">
        <v>0.1</v>
      </c>
      <c r="O22" s="24">
        <v>0</v>
      </c>
      <c r="P22" s="24">
        <v>0</v>
      </c>
      <c r="Q22" s="24">
        <v>0</v>
      </c>
      <c r="R22" s="24">
        <v>0</v>
      </c>
      <c r="S22" s="24">
        <v>0.7</v>
      </c>
      <c r="T22" s="24">
        <v>0</v>
      </c>
      <c r="U22" s="24">
        <v>91.8</v>
      </c>
      <c r="V22" s="24">
        <v>0.1</v>
      </c>
      <c r="W22" s="36">
        <v>0</v>
      </c>
    </row>
    <row r="23" spans="2:23" x14ac:dyDescent="0.5">
      <c r="B23" s="48" t="s">
        <v>42</v>
      </c>
      <c r="C23" s="24">
        <v>0.5</v>
      </c>
      <c r="D23" s="24">
        <v>0.1</v>
      </c>
      <c r="E23" s="24">
        <v>0.1</v>
      </c>
      <c r="F23" s="24">
        <v>11.9</v>
      </c>
      <c r="G23" s="24">
        <v>0</v>
      </c>
      <c r="H23" s="24">
        <v>0.1</v>
      </c>
      <c r="I23" s="24">
        <v>0</v>
      </c>
      <c r="J23" s="24">
        <v>0.1</v>
      </c>
      <c r="K23" s="24">
        <v>0</v>
      </c>
      <c r="L23" s="24">
        <v>0</v>
      </c>
      <c r="M23" s="24">
        <v>0.1</v>
      </c>
      <c r="N23" s="24">
        <v>0.2</v>
      </c>
      <c r="O23" s="24">
        <v>0</v>
      </c>
      <c r="P23" s="24">
        <v>0</v>
      </c>
      <c r="Q23" s="24">
        <v>0</v>
      </c>
      <c r="R23" s="24">
        <v>0</v>
      </c>
      <c r="S23" s="24">
        <v>0.2</v>
      </c>
      <c r="T23" s="24">
        <v>0</v>
      </c>
      <c r="U23" s="24">
        <v>0.4</v>
      </c>
      <c r="V23" s="24">
        <v>86.4</v>
      </c>
      <c r="W23" s="36">
        <v>0</v>
      </c>
    </row>
    <row r="24" spans="2:23" ht="20.399999999999999" thickBot="1" x14ac:dyDescent="0.55000000000000004">
      <c r="B24" s="50" t="s">
        <v>43</v>
      </c>
      <c r="C24" s="34">
        <v>0.6</v>
      </c>
      <c r="D24" s="34">
        <v>0.3</v>
      </c>
      <c r="E24" s="34">
        <v>0</v>
      </c>
      <c r="F24" s="34">
        <v>24</v>
      </c>
      <c r="G24" s="34">
        <v>0</v>
      </c>
      <c r="H24" s="34">
        <v>0</v>
      </c>
      <c r="I24" s="34">
        <v>0</v>
      </c>
      <c r="J24" s="34">
        <v>0.3</v>
      </c>
      <c r="K24" s="34">
        <v>0</v>
      </c>
      <c r="L24" s="34">
        <v>0.3</v>
      </c>
      <c r="M24" s="34">
        <v>0</v>
      </c>
      <c r="N24" s="34">
        <v>0.3</v>
      </c>
      <c r="O24" s="34">
        <v>0</v>
      </c>
      <c r="P24" s="34">
        <v>0</v>
      </c>
      <c r="Q24" s="34">
        <v>0</v>
      </c>
      <c r="R24" s="34">
        <v>0</v>
      </c>
      <c r="S24" s="34">
        <v>0.3</v>
      </c>
      <c r="T24" s="34">
        <v>0</v>
      </c>
      <c r="U24" s="34">
        <v>0.3</v>
      </c>
      <c r="V24" s="34">
        <v>73.3</v>
      </c>
      <c r="W24" s="37">
        <v>0.3</v>
      </c>
    </row>
    <row r="25" spans="2:23" ht="20.399999999999999" thickBot="1" x14ac:dyDescent="0.55000000000000004">
      <c r="B25" s="50" t="s">
        <v>82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7"/>
    </row>
  </sheetData>
  <sheetProtection algorithmName="SHA-512" hashValue="p58LhuT0IDkru+0od6yeDnWQ1JhdcgiM/sV4ZcxebUNQWHKmyDhfXp9HVN4w8T+Cf8EdLoDdhFiOb6+BFbEimQ==" saltValue="sT9Fwo8QYHe5KY3m5iv7vA==" spinCount="100000" sheet="1" objects="1" scenarios="1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B92E-1FED-4C4E-A82D-55D3464C4A42}">
  <dimension ref="B1:AA30"/>
  <sheetViews>
    <sheetView workbookViewId="0"/>
  </sheetViews>
  <sheetFormatPr defaultColWidth="10.90625" defaultRowHeight="19.8" x14ac:dyDescent="0.5"/>
  <cols>
    <col min="2" max="2" width="5.7265625" bestFit="1" customWidth="1"/>
  </cols>
  <sheetData>
    <row r="1" spans="2:27" x14ac:dyDescent="0.5">
      <c r="F1" t="s">
        <v>112</v>
      </c>
      <c r="G1" t="s">
        <v>7</v>
      </c>
      <c r="H1" t="s">
        <v>101</v>
      </c>
      <c r="I1" t="s">
        <v>102</v>
      </c>
      <c r="J1" t="s">
        <v>0</v>
      </c>
      <c r="K1" t="s">
        <v>9</v>
      </c>
      <c r="L1" t="s">
        <v>103</v>
      </c>
      <c r="M1" t="s">
        <v>1</v>
      </c>
      <c r="N1" t="s">
        <v>104</v>
      </c>
      <c r="O1" t="s">
        <v>8</v>
      </c>
      <c r="P1" t="s">
        <v>2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109</v>
      </c>
      <c r="W1" t="s">
        <v>3</v>
      </c>
      <c r="X1" t="s">
        <v>110</v>
      </c>
      <c r="Y1" t="s">
        <v>4</v>
      </c>
      <c r="Z1" t="s">
        <v>6</v>
      </c>
      <c r="AA1" t="s">
        <v>111</v>
      </c>
    </row>
    <row r="2" spans="2:27" x14ac:dyDescent="0.5">
      <c r="B2">
        <v>2024</v>
      </c>
      <c r="C2" t="s">
        <v>113</v>
      </c>
      <c r="F2">
        <v>2024</v>
      </c>
      <c r="G2">
        <v>1235</v>
      </c>
      <c r="H2">
        <v>0</v>
      </c>
      <c r="I2">
        <v>0</v>
      </c>
      <c r="J2">
        <v>7698</v>
      </c>
      <c r="K2">
        <v>303</v>
      </c>
      <c r="L2">
        <v>147</v>
      </c>
      <c r="M2">
        <v>159</v>
      </c>
      <c r="N2">
        <v>0</v>
      </c>
      <c r="O2">
        <v>422</v>
      </c>
      <c r="P2">
        <v>358</v>
      </c>
      <c r="Q2">
        <v>0</v>
      </c>
      <c r="R2">
        <v>1457</v>
      </c>
      <c r="S2">
        <v>0</v>
      </c>
      <c r="T2">
        <v>0</v>
      </c>
      <c r="U2">
        <v>0</v>
      </c>
      <c r="V2">
        <v>0</v>
      </c>
      <c r="W2">
        <v>540</v>
      </c>
      <c r="X2">
        <v>0</v>
      </c>
      <c r="Y2">
        <v>810</v>
      </c>
      <c r="Z2">
        <v>759</v>
      </c>
      <c r="AA2">
        <v>0</v>
      </c>
    </row>
    <row r="3" spans="2:27" x14ac:dyDescent="0.5">
      <c r="B3">
        <v>2024</v>
      </c>
      <c r="C3" t="s">
        <v>114</v>
      </c>
      <c r="F3">
        <v>2024</v>
      </c>
      <c r="G3">
        <v>1267</v>
      </c>
      <c r="H3">
        <v>0</v>
      </c>
      <c r="I3">
        <v>0</v>
      </c>
      <c r="J3">
        <v>7698</v>
      </c>
      <c r="K3">
        <v>363</v>
      </c>
      <c r="L3">
        <v>230</v>
      </c>
      <c r="M3">
        <v>197</v>
      </c>
      <c r="N3">
        <v>0</v>
      </c>
      <c r="O3">
        <v>460</v>
      </c>
      <c r="P3">
        <v>495</v>
      </c>
      <c r="Q3">
        <v>0</v>
      </c>
      <c r="R3">
        <v>1531</v>
      </c>
      <c r="S3">
        <v>0</v>
      </c>
      <c r="T3">
        <v>0</v>
      </c>
      <c r="U3">
        <v>0</v>
      </c>
      <c r="V3">
        <v>0</v>
      </c>
      <c r="W3">
        <v>624</v>
      </c>
      <c r="X3">
        <v>0</v>
      </c>
      <c r="Y3">
        <v>901</v>
      </c>
      <c r="Z3">
        <v>827</v>
      </c>
      <c r="AA3">
        <v>0</v>
      </c>
    </row>
    <row r="5" spans="2:27" ht="20.399999999999999" thickBot="1" x14ac:dyDescent="0.55000000000000004"/>
    <row r="6" spans="2:27" x14ac:dyDescent="0.5">
      <c r="B6" s="45"/>
      <c r="C6" s="63">
        <v>2024</v>
      </c>
      <c r="D6" s="28"/>
    </row>
    <row r="7" spans="2:27" x14ac:dyDescent="0.5">
      <c r="B7" s="49"/>
      <c r="C7" t="s">
        <v>115</v>
      </c>
      <c r="D7" s="30"/>
    </row>
    <row r="8" spans="2:27" x14ac:dyDescent="0.5">
      <c r="B8" s="49"/>
      <c r="D8" s="30"/>
    </row>
    <row r="9" spans="2:27" x14ac:dyDescent="0.5">
      <c r="B9" s="108"/>
      <c r="C9" s="27" t="s">
        <v>116</v>
      </c>
      <c r="D9" s="109" t="s">
        <v>117</v>
      </c>
    </row>
    <row r="10" spans="2:27" x14ac:dyDescent="0.5">
      <c r="B10" s="49" t="s">
        <v>7</v>
      </c>
      <c r="C10">
        <v>1235</v>
      </c>
      <c r="D10" s="30">
        <v>1267</v>
      </c>
    </row>
    <row r="11" spans="2:27" x14ac:dyDescent="0.5">
      <c r="B11" s="49" t="s">
        <v>101</v>
      </c>
      <c r="C11">
        <v>0</v>
      </c>
      <c r="D11" s="30">
        <v>0</v>
      </c>
    </row>
    <row r="12" spans="2:27" x14ac:dyDescent="0.5">
      <c r="B12" s="49" t="s">
        <v>102</v>
      </c>
      <c r="C12">
        <v>0</v>
      </c>
      <c r="D12" s="30">
        <v>0</v>
      </c>
    </row>
    <row r="13" spans="2:27" x14ac:dyDescent="0.5">
      <c r="B13" s="49" t="s">
        <v>0</v>
      </c>
      <c r="C13">
        <v>7698</v>
      </c>
      <c r="D13" s="30">
        <v>7698</v>
      </c>
    </row>
    <row r="14" spans="2:27" x14ac:dyDescent="0.5">
      <c r="B14" s="49" t="s">
        <v>9</v>
      </c>
      <c r="C14">
        <v>303</v>
      </c>
      <c r="D14" s="30">
        <v>363</v>
      </c>
    </row>
    <row r="15" spans="2:27" x14ac:dyDescent="0.5">
      <c r="B15" s="49" t="s">
        <v>103</v>
      </c>
      <c r="C15">
        <v>147</v>
      </c>
      <c r="D15" s="30">
        <v>230</v>
      </c>
    </row>
    <row r="16" spans="2:27" x14ac:dyDescent="0.5">
      <c r="B16" s="49" t="s">
        <v>1</v>
      </c>
      <c r="C16">
        <v>159</v>
      </c>
      <c r="D16" s="30">
        <v>197</v>
      </c>
    </row>
    <row r="17" spans="2:4" x14ac:dyDescent="0.5">
      <c r="B17" s="49" t="s">
        <v>104</v>
      </c>
      <c r="C17">
        <v>0</v>
      </c>
      <c r="D17" s="30">
        <v>0</v>
      </c>
    </row>
    <row r="18" spans="2:4" x14ac:dyDescent="0.5">
      <c r="B18" s="49" t="s">
        <v>8</v>
      </c>
      <c r="C18">
        <v>422</v>
      </c>
      <c r="D18" s="30">
        <v>460</v>
      </c>
    </row>
    <row r="19" spans="2:4" x14ac:dyDescent="0.5">
      <c r="B19" s="49" t="s">
        <v>2</v>
      </c>
      <c r="C19">
        <v>358</v>
      </c>
      <c r="D19" s="30">
        <v>495</v>
      </c>
    </row>
    <row r="20" spans="2:4" x14ac:dyDescent="0.5">
      <c r="B20" s="49" t="s">
        <v>105</v>
      </c>
      <c r="C20">
        <v>0</v>
      </c>
      <c r="D20" s="30">
        <v>0</v>
      </c>
    </row>
    <row r="21" spans="2:4" x14ac:dyDescent="0.5">
      <c r="B21" s="49" t="s">
        <v>5</v>
      </c>
      <c r="C21">
        <v>1457</v>
      </c>
      <c r="D21" s="30">
        <v>1531</v>
      </c>
    </row>
    <row r="22" spans="2:4" x14ac:dyDescent="0.5">
      <c r="B22" s="49" t="s">
        <v>106</v>
      </c>
      <c r="C22">
        <v>0</v>
      </c>
      <c r="D22" s="30">
        <v>0</v>
      </c>
    </row>
    <row r="23" spans="2:4" x14ac:dyDescent="0.5">
      <c r="B23" s="49" t="s">
        <v>107</v>
      </c>
      <c r="C23">
        <v>0</v>
      </c>
      <c r="D23" s="30">
        <v>0</v>
      </c>
    </row>
    <row r="24" spans="2:4" x14ac:dyDescent="0.5">
      <c r="B24" s="49" t="s">
        <v>108</v>
      </c>
      <c r="C24">
        <v>0</v>
      </c>
      <c r="D24" s="30">
        <v>0</v>
      </c>
    </row>
    <row r="25" spans="2:4" x14ac:dyDescent="0.5">
      <c r="B25" s="49" t="s">
        <v>109</v>
      </c>
      <c r="C25">
        <v>0</v>
      </c>
      <c r="D25" s="30">
        <v>0</v>
      </c>
    </row>
    <row r="26" spans="2:4" x14ac:dyDescent="0.5">
      <c r="B26" s="49" t="s">
        <v>3</v>
      </c>
      <c r="C26">
        <v>540</v>
      </c>
      <c r="D26" s="30">
        <v>624</v>
      </c>
    </row>
    <row r="27" spans="2:4" x14ac:dyDescent="0.5">
      <c r="B27" s="49" t="s">
        <v>110</v>
      </c>
      <c r="C27">
        <v>0</v>
      </c>
      <c r="D27" s="30">
        <v>0</v>
      </c>
    </row>
    <row r="28" spans="2:4" x14ac:dyDescent="0.5">
      <c r="B28" s="49" t="s">
        <v>4</v>
      </c>
      <c r="C28">
        <v>810</v>
      </c>
      <c r="D28" s="30">
        <v>901</v>
      </c>
    </row>
    <row r="29" spans="2:4" x14ac:dyDescent="0.5">
      <c r="B29" s="49" t="s">
        <v>6</v>
      </c>
      <c r="C29">
        <v>759</v>
      </c>
      <c r="D29" s="30">
        <v>827</v>
      </c>
    </row>
    <row r="30" spans="2:4" ht="20.399999999999999" thickBot="1" x14ac:dyDescent="0.55000000000000004">
      <c r="B30" s="50" t="s">
        <v>111</v>
      </c>
      <c r="C30" s="65">
        <v>0</v>
      </c>
      <c r="D30" s="33">
        <v>0</v>
      </c>
    </row>
  </sheetData>
  <sheetProtection algorithmName="SHA-512" hashValue="EJlciWNVZqHlPnEV4O0oMq27mQpThcwChllHT5ILvF+oKZk/WRxWKyV5oebVC/wRTVPo7/i5FjUYjSLzOy0Dww==" saltValue="2dQVTBpXk+2QupuZFCoFYw==" spinCount="100000" sheet="1" objects="1" scenarios="1"/>
  <sortState xmlns:xlrd2="http://schemas.microsoft.com/office/spreadsheetml/2017/richdata2" ref="A1:D17">
    <sortCondition ref="C1:C17"/>
  </sortState>
  <phoneticPr fontId="18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D52B-529D-8743-A4D5-63CA1C6EEF2C}">
  <dimension ref="B2:BG28"/>
  <sheetViews>
    <sheetView workbookViewId="0">
      <pane xSplit="2" ySplit="5" topLeftCell="AI6" activePane="bottomRight" state="frozen"/>
      <selection pane="topRight" activeCell="B1" sqref="B1"/>
      <selection pane="bottomLeft" activeCell="A3" sqref="A3"/>
      <selection pane="bottomRight"/>
    </sheetView>
  </sheetViews>
  <sheetFormatPr defaultColWidth="10.90625" defaultRowHeight="19.8" x14ac:dyDescent="0.5"/>
  <cols>
    <col min="3" max="6" width="6.7265625" customWidth="1"/>
    <col min="7" max="8" width="6.7265625" hidden="1" customWidth="1"/>
    <col min="9" max="24" width="6.7265625" customWidth="1"/>
    <col min="25" max="25" width="6.7265625" hidden="1" customWidth="1"/>
    <col min="26" max="33" width="6.7265625" customWidth="1"/>
    <col min="34" max="34" width="6.7265625" hidden="1" customWidth="1"/>
    <col min="35" max="38" width="6.7265625" customWidth="1"/>
    <col min="39" max="42" width="6.7265625" hidden="1" customWidth="1"/>
    <col min="43" max="46" width="6.7265625" customWidth="1"/>
    <col min="47" max="47" width="6.7265625" hidden="1" customWidth="1"/>
    <col min="48" max="55" width="6.7265625" customWidth="1"/>
    <col min="56" max="56" width="5.1796875" hidden="1" customWidth="1"/>
    <col min="57" max="57" width="9.54296875" customWidth="1"/>
    <col min="58" max="58" width="9.453125" customWidth="1"/>
  </cols>
  <sheetData>
    <row r="2" spans="2:59" x14ac:dyDescent="0.5">
      <c r="BE2" s="117"/>
      <c r="BF2" s="117"/>
    </row>
    <row r="3" spans="2:59" ht="20.399999999999999" thickBot="1" x14ac:dyDescent="0.55000000000000004"/>
    <row r="4" spans="2:59" ht="20.399999999999999" thickBot="1" x14ac:dyDescent="0.55000000000000004">
      <c r="BE4" s="83">
        <v>2025</v>
      </c>
      <c r="BF4" s="83">
        <v>2040</v>
      </c>
      <c r="BG4" s="101">
        <v>2050</v>
      </c>
    </row>
    <row r="5" spans="2:59" ht="34.950000000000003" customHeight="1" x14ac:dyDescent="0.5">
      <c r="B5" s="45" t="s">
        <v>11</v>
      </c>
      <c r="C5" s="46" t="s">
        <v>19</v>
      </c>
      <c r="D5" s="38">
        <v>2025</v>
      </c>
      <c r="E5" s="38">
        <v>2040</v>
      </c>
      <c r="F5" s="38">
        <v>2050</v>
      </c>
      <c r="G5" s="38" t="s">
        <v>20</v>
      </c>
      <c r="H5" s="38" t="s">
        <v>21</v>
      </c>
      <c r="I5" s="46" t="s">
        <v>23</v>
      </c>
      <c r="J5" s="38">
        <v>2025</v>
      </c>
      <c r="K5" s="38">
        <v>2040</v>
      </c>
      <c r="L5" s="38">
        <v>2050</v>
      </c>
      <c r="M5" s="46" t="s">
        <v>24</v>
      </c>
      <c r="N5" s="38">
        <v>2025</v>
      </c>
      <c r="O5" s="38">
        <v>2040</v>
      </c>
      <c r="P5" s="38">
        <v>2050</v>
      </c>
      <c r="Q5" s="46" t="s">
        <v>25</v>
      </c>
      <c r="R5" s="38">
        <v>2025</v>
      </c>
      <c r="S5" s="38">
        <v>2040</v>
      </c>
      <c r="T5" s="38">
        <v>2050</v>
      </c>
      <c r="U5" s="46" t="s">
        <v>26</v>
      </c>
      <c r="V5" s="38">
        <v>2025</v>
      </c>
      <c r="W5" s="38">
        <v>2040</v>
      </c>
      <c r="X5" s="38">
        <v>2050</v>
      </c>
      <c r="Y5" s="38" t="s">
        <v>27</v>
      </c>
      <c r="Z5" s="46" t="s">
        <v>29</v>
      </c>
      <c r="AA5" s="38">
        <v>2025</v>
      </c>
      <c r="AB5" s="38">
        <v>2040</v>
      </c>
      <c r="AC5" s="38">
        <v>2050</v>
      </c>
      <c r="AD5" s="46" t="s">
        <v>30</v>
      </c>
      <c r="AE5" s="38">
        <v>2025</v>
      </c>
      <c r="AF5" s="38">
        <v>2040</v>
      </c>
      <c r="AG5" s="38">
        <v>2050</v>
      </c>
      <c r="AH5" s="38" t="s">
        <v>31</v>
      </c>
      <c r="AI5" s="47" t="s">
        <v>28</v>
      </c>
      <c r="AJ5" s="38">
        <v>2025</v>
      </c>
      <c r="AK5" s="38">
        <v>2040</v>
      </c>
      <c r="AL5" s="38">
        <v>2050</v>
      </c>
      <c r="AM5" s="38" t="s">
        <v>33</v>
      </c>
      <c r="AN5" s="38" t="s">
        <v>34</v>
      </c>
      <c r="AO5" s="38" t="s">
        <v>35</v>
      </c>
      <c r="AP5" s="38" t="s">
        <v>36</v>
      </c>
      <c r="AQ5" s="46" t="s">
        <v>38</v>
      </c>
      <c r="AR5" s="38">
        <v>2025</v>
      </c>
      <c r="AS5" s="38">
        <v>2040</v>
      </c>
      <c r="AT5" s="38">
        <v>2050</v>
      </c>
      <c r="AU5" s="38" t="s">
        <v>39</v>
      </c>
      <c r="AV5" s="46" t="s">
        <v>40</v>
      </c>
      <c r="AW5" s="38">
        <v>2025</v>
      </c>
      <c r="AX5" s="38">
        <v>2040</v>
      </c>
      <c r="AY5" s="38">
        <v>2050</v>
      </c>
      <c r="AZ5" s="46" t="s">
        <v>42</v>
      </c>
      <c r="BA5" s="38">
        <v>2025</v>
      </c>
      <c r="BB5" s="38">
        <v>2040</v>
      </c>
      <c r="BC5" s="28">
        <v>2050</v>
      </c>
      <c r="BD5" s="27" t="s">
        <v>43</v>
      </c>
      <c r="BE5" s="44" t="s">
        <v>83</v>
      </c>
      <c r="BF5" s="44" t="s">
        <v>83</v>
      </c>
      <c r="BG5" s="102" t="s">
        <v>83</v>
      </c>
    </row>
    <row r="6" spans="2:59" x14ac:dyDescent="0.5">
      <c r="B6" s="48" t="s">
        <v>19</v>
      </c>
      <c r="C6" s="24">
        <v>92.8</v>
      </c>
      <c r="D6" s="24">
        <f>C6*BE6*0.01</f>
        <v>332.22400000000005</v>
      </c>
      <c r="E6" s="24">
        <f t="shared" ref="E6:E26" si="0">C6*BF6*0.01</f>
        <v>359.13599999999997</v>
      </c>
      <c r="F6" s="39">
        <f t="shared" ref="F6:F26" si="1">C6*BG6*0.01</f>
        <v>354.49599999999998</v>
      </c>
      <c r="G6" s="24">
        <v>0.2</v>
      </c>
      <c r="H6" s="24">
        <v>0.2</v>
      </c>
      <c r="I6" s="24">
        <v>6.4</v>
      </c>
      <c r="J6" s="24">
        <f>I6*0.01*BE6</f>
        <v>22.911999999999999</v>
      </c>
      <c r="K6" s="24">
        <f t="shared" ref="K6:K26" si="2">I6*0.01*BF6</f>
        <v>24.768000000000001</v>
      </c>
      <c r="L6" s="39">
        <f t="shared" ref="L6:L26" si="3">I6*0.01*BG6</f>
        <v>24.448</v>
      </c>
      <c r="M6" s="24">
        <v>0</v>
      </c>
      <c r="N6" s="24">
        <f>M6*0.01*BE6</f>
        <v>0</v>
      </c>
      <c r="O6" s="24">
        <f t="shared" ref="O6:O26" si="4">M6*0.01*BF6</f>
        <v>0</v>
      </c>
      <c r="P6" s="39">
        <f t="shared" ref="P6:P26" si="5">M6*0.01*BG6</f>
        <v>0</v>
      </c>
      <c r="Q6" s="24">
        <v>0</v>
      </c>
      <c r="R6" s="24">
        <f>Q6*0.01*BE6</f>
        <v>0</v>
      </c>
      <c r="S6" s="24">
        <f t="shared" ref="S6:S26" si="6">Q6*0.01*BF6</f>
        <v>0</v>
      </c>
      <c r="T6" s="39">
        <f t="shared" ref="T6:T26" si="7">Q6*0.01*BG6</f>
        <v>0</v>
      </c>
      <c r="U6" s="24">
        <v>0.1</v>
      </c>
      <c r="V6" s="24">
        <f>U6*0.01*BE6</f>
        <v>0.35799999999999998</v>
      </c>
      <c r="W6" s="24">
        <f t="shared" ref="W6:W26" si="8">U6*0.01*BF6</f>
        <v>0.38700000000000001</v>
      </c>
      <c r="X6" s="39">
        <f t="shared" ref="X6:X26" si="9">U6*0.01*BG6</f>
        <v>0.38200000000000001</v>
      </c>
      <c r="Y6" s="24">
        <v>0</v>
      </c>
      <c r="Z6" s="24">
        <v>0</v>
      </c>
      <c r="AA6" s="24">
        <f>Z6*0.01*BE6</f>
        <v>0</v>
      </c>
      <c r="AB6" s="24">
        <f t="shared" ref="AB6:AB26" si="10">Z6*0.01*BF6</f>
        <v>0</v>
      </c>
      <c r="AC6" s="39">
        <f t="shared" ref="AC6:AC26" si="11">Z6*0.01*BG6</f>
        <v>0</v>
      </c>
      <c r="AD6" s="24">
        <v>0</v>
      </c>
      <c r="AE6" s="24">
        <f>AD6*0.01*BE6</f>
        <v>0</v>
      </c>
      <c r="AF6" s="24">
        <f t="shared" ref="AF6:AF26" si="12">AD6*0.01*BF6</f>
        <v>0</v>
      </c>
      <c r="AG6" s="39">
        <f t="shared" ref="AG6:AG26" si="13">AD6*0.01*BG6</f>
        <v>0</v>
      </c>
      <c r="AH6" s="24">
        <v>0</v>
      </c>
      <c r="AI6" s="24">
        <v>0</v>
      </c>
      <c r="AJ6" s="24">
        <f>AI6*0.01*BE6</f>
        <v>0</v>
      </c>
      <c r="AK6" s="24">
        <f t="shared" ref="AK6:AK26" si="14">AI6*0.01*BF6</f>
        <v>0</v>
      </c>
      <c r="AL6" s="39">
        <f t="shared" ref="AL6:AL26" si="15">AI6*0.01*BG6</f>
        <v>0</v>
      </c>
      <c r="AM6" s="24">
        <v>0</v>
      </c>
      <c r="AN6" s="24">
        <v>0</v>
      </c>
      <c r="AO6" s="24">
        <v>0</v>
      </c>
      <c r="AP6" s="24">
        <v>0</v>
      </c>
      <c r="AQ6" s="24">
        <v>0</v>
      </c>
      <c r="AR6" s="24">
        <f>AQ6*0.01*BE6</f>
        <v>0</v>
      </c>
      <c r="AS6" s="24">
        <f t="shared" ref="AS6:AS26" si="16">AQ6*0.01*BF6</f>
        <v>0</v>
      </c>
      <c r="AT6" s="39">
        <f t="shared" ref="AT6:AT26" si="17">AQ6*0.01*BG6</f>
        <v>0</v>
      </c>
      <c r="AU6" s="24">
        <v>0</v>
      </c>
      <c r="AV6" s="24">
        <v>0</v>
      </c>
      <c r="AW6" s="24">
        <f>AV6*0.01*BE6</f>
        <v>0</v>
      </c>
      <c r="AX6" s="24">
        <f t="shared" ref="AX6:AX26" si="18">AV6*0.01*BF6</f>
        <v>0</v>
      </c>
      <c r="AY6" s="39">
        <f t="shared" ref="AY6:AY26" si="19">AV6*0.01*BG6</f>
        <v>0</v>
      </c>
      <c r="AZ6" s="24">
        <v>0</v>
      </c>
      <c r="BA6" s="24">
        <f>AZ6*0.01*BE6</f>
        <v>0</v>
      </c>
      <c r="BB6" s="24">
        <f t="shared" ref="BB6:BB26" si="20">AZ6*0.01*BF6</f>
        <v>0</v>
      </c>
      <c r="BC6" s="36">
        <f t="shared" ref="BC6:BC26" si="21">AZ6*0.01*BG6</f>
        <v>0</v>
      </c>
      <c r="BD6" s="24">
        <v>0</v>
      </c>
      <c r="BE6" s="29">
        <v>358</v>
      </c>
      <c r="BF6" s="29">
        <v>387</v>
      </c>
      <c r="BG6" s="103">
        <v>382</v>
      </c>
    </row>
    <row r="7" spans="2:59" x14ac:dyDescent="0.5">
      <c r="B7" s="49" t="s">
        <v>20</v>
      </c>
      <c r="C7" s="24">
        <v>83.5</v>
      </c>
      <c r="D7" s="24">
        <f t="shared" ref="D7:D26" si="22">C7*BE7*0.01</f>
        <v>18.37</v>
      </c>
      <c r="E7" s="24">
        <f t="shared" si="0"/>
        <v>17.535</v>
      </c>
      <c r="F7" s="39">
        <f t="shared" si="1"/>
        <v>15.030000000000001</v>
      </c>
      <c r="G7" s="24">
        <v>0</v>
      </c>
      <c r="H7" s="24">
        <v>1.2</v>
      </c>
      <c r="I7" s="24">
        <v>13.5</v>
      </c>
      <c r="J7" s="24">
        <f t="shared" ref="J7:J26" si="23">I7*0.01*BE7</f>
        <v>2.97</v>
      </c>
      <c r="K7" s="24">
        <f t="shared" si="2"/>
        <v>2.835</v>
      </c>
      <c r="L7" s="39">
        <f t="shared" si="3"/>
        <v>2.4300000000000002</v>
      </c>
      <c r="M7" s="24">
        <v>0.6</v>
      </c>
      <c r="N7" s="24">
        <f t="shared" ref="N7:N26" si="24">M7*0.01*BE7</f>
        <v>0.13200000000000001</v>
      </c>
      <c r="O7" s="24">
        <f t="shared" si="4"/>
        <v>0.126</v>
      </c>
      <c r="P7" s="39">
        <f t="shared" si="5"/>
        <v>0.108</v>
      </c>
      <c r="Q7" s="24">
        <v>0</v>
      </c>
      <c r="R7" s="24">
        <f t="shared" ref="R7:R26" si="25">Q7*0.01*BE7</f>
        <v>0</v>
      </c>
      <c r="S7" s="24">
        <f t="shared" si="6"/>
        <v>0</v>
      </c>
      <c r="T7" s="39">
        <f t="shared" si="7"/>
        <v>0</v>
      </c>
      <c r="U7" s="24">
        <v>0.6</v>
      </c>
      <c r="V7" s="24">
        <f t="shared" ref="V7:V26" si="26">U7*0.01*BE7</f>
        <v>0.13200000000000001</v>
      </c>
      <c r="W7" s="24">
        <f t="shared" si="8"/>
        <v>0.126</v>
      </c>
      <c r="X7" s="39">
        <f t="shared" si="9"/>
        <v>0.108</v>
      </c>
      <c r="Y7" s="24">
        <v>0</v>
      </c>
      <c r="Z7" s="24">
        <v>0</v>
      </c>
      <c r="AA7" s="24">
        <f t="shared" ref="AA7:AA26" si="27">Z7*0.01*BE7</f>
        <v>0</v>
      </c>
      <c r="AB7" s="24">
        <f t="shared" si="10"/>
        <v>0</v>
      </c>
      <c r="AC7" s="39">
        <f t="shared" si="11"/>
        <v>0</v>
      </c>
      <c r="AD7" s="24">
        <v>0</v>
      </c>
      <c r="AE7" s="24">
        <f t="shared" ref="AE7:AE26" si="28">AD7*0.01*BE7</f>
        <v>0</v>
      </c>
      <c r="AF7" s="24">
        <f t="shared" si="12"/>
        <v>0</v>
      </c>
      <c r="AG7" s="39">
        <f t="shared" si="13"/>
        <v>0</v>
      </c>
      <c r="AH7" s="24">
        <v>0</v>
      </c>
      <c r="AI7" s="24">
        <v>0</v>
      </c>
      <c r="AJ7" s="24">
        <f t="shared" ref="AJ7:AJ26" si="29">AI7*0.01*BE7</f>
        <v>0</v>
      </c>
      <c r="AK7" s="24">
        <f t="shared" si="14"/>
        <v>0</v>
      </c>
      <c r="AL7" s="39">
        <f t="shared" si="15"/>
        <v>0</v>
      </c>
      <c r="AM7" s="24">
        <v>0</v>
      </c>
      <c r="AN7" s="24">
        <v>0</v>
      </c>
      <c r="AO7" s="24">
        <v>0</v>
      </c>
      <c r="AP7" s="24">
        <v>0</v>
      </c>
      <c r="AQ7" s="24">
        <v>0</v>
      </c>
      <c r="AR7" s="24">
        <f t="shared" ref="AR7:AR26" si="30">AQ7*0.01*BE7</f>
        <v>0</v>
      </c>
      <c r="AS7" s="24">
        <f t="shared" si="16"/>
        <v>0</v>
      </c>
      <c r="AT7" s="39">
        <f t="shared" si="17"/>
        <v>0</v>
      </c>
      <c r="AU7" s="24">
        <v>0</v>
      </c>
      <c r="AV7" s="24">
        <v>0</v>
      </c>
      <c r="AW7" s="24">
        <f t="shared" ref="AW7:AW26" si="31">AV7*0.01*BE7</f>
        <v>0</v>
      </c>
      <c r="AX7" s="24">
        <f t="shared" si="18"/>
        <v>0</v>
      </c>
      <c r="AY7" s="39">
        <f t="shared" si="19"/>
        <v>0</v>
      </c>
      <c r="AZ7" s="24">
        <v>0</v>
      </c>
      <c r="BA7" s="24">
        <f t="shared" ref="BA7:BA24" si="32">AZ7*0.01*BE7</f>
        <v>0</v>
      </c>
      <c r="BB7" s="24">
        <f t="shared" si="20"/>
        <v>0</v>
      </c>
      <c r="BC7" s="36">
        <f t="shared" si="21"/>
        <v>0</v>
      </c>
      <c r="BD7" s="24">
        <v>0</v>
      </c>
      <c r="BE7" s="31">
        <v>22</v>
      </c>
      <c r="BF7" s="29">
        <v>21</v>
      </c>
      <c r="BG7" s="104">
        <v>18</v>
      </c>
    </row>
    <row r="8" spans="2:59" x14ac:dyDescent="0.5">
      <c r="B8" s="49" t="s">
        <v>21</v>
      </c>
      <c r="C8" s="24">
        <v>72</v>
      </c>
      <c r="D8" s="24">
        <f t="shared" si="22"/>
        <v>25.2</v>
      </c>
      <c r="E8" s="24">
        <f t="shared" si="0"/>
        <v>24.48</v>
      </c>
      <c r="F8" s="39">
        <f t="shared" si="1"/>
        <v>23.04</v>
      </c>
      <c r="G8" s="24">
        <v>0</v>
      </c>
      <c r="H8" s="24">
        <v>0.5</v>
      </c>
      <c r="I8" s="24">
        <v>24.3</v>
      </c>
      <c r="J8" s="24">
        <f t="shared" si="23"/>
        <v>8.5050000000000008</v>
      </c>
      <c r="K8" s="24">
        <f t="shared" si="2"/>
        <v>8.2620000000000005</v>
      </c>
      <c r="L8" s="39">
        <f t="shared" si="3"/>
        <v>7.7760000000000007</v>
      </c>
      <c r="M8" s="24">
        <v>0</v>
      </c>
      <c r="N8" s="24">
        <f t="shared" si="24"/>
        <v>0</v>
      </c>
      <c r="O8" s="24">
        <f t="shared" si="4"/>
        <v>0</v>
      </c>
      <c r="P8" s="39">
        <f t="shared" si="5"/>
        <v>0</v>
      </c>
      <c r="Q8" s="24">
        <v>0</v>
      </c>
      <c r="R8" s="24">
        <f t="shared" si="25"/>
        <v>0</v>
      </c>
      <c r="S8" s="24">
        <f t="shared" si="6"/>
        <v>0</v>
      </c>
      <c r="T8" s="39">
        <f t="shared" si="7"/>
        <v>0</v>
      </c>
      <c r="U8" s="24">
        <v>0</v>
      </c>
      <c r="V8" s="24">
        <f t="shared" si="26"/>
        <v>0</v>
      </c>
      <c r="W8" s="24">
        <f t="shared" si="8"/>
        <v>0</v>
      </c>
      <c r="X8" s="39">
        <f t="shared" si="9"/>
        <v>0</v>
      </c>
      <c r="Y8" s="24">
        <v>0</v>
      </c>
      <c r="Z8" s="24">
        <v>2.8</v>
      </c>
      <c r="AA8" s="24">
        <f t="shared" si="27"/>
        <v>0.97999999999999987</v>
      </c>
      <c r="AB8" s="24">
        <f t="shared" si="10"/>
        <v>0.95199999999999996</v>
      </c>
      <c r="AC8" s="39">
        <f t="shared" si="11"/>
        <v>0.89599999999999991</v>
      </c>
      <c r="AD8" s="24">
        <v>0.5</v>
      </c>
      <c r="AE8" s="24">
        <f t="shared" si="28"/>
        <v>0.17500000000000002</v>
      </c>
      <c r="AF8" s="24">
        <f t="shared" si="12"/>
        <v>0.17</v>
      </c>
      <c r="AG8" s="39">
        <f t="shared" si="13"/>
        <v>0.16</v>
      </c>
      <c r="AH8" s="24">
        <v>0</v>
      </c>
      <c r="AI8" s="24">
        <v>0</v>
      </c>
      <c r="AJ8" s="24">
        <f t="shared" si="29"/>
        <v>0</v>
      </c>
      <c r="AK8" s="24">
        <f t="shared" si="14"/>
        <v>0</v>
      </c>
      <c r="AL8" s="39">
        <f t="shared" si="15"/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f t="shared" si="30"/>
        <v>0</v>
      </c>
      <c r="AS8" s="24">
        <f t="shared" si="16"/>
        <v>0</v>
      </c>
      <c r="AT8" s="39">
        <f t="shared" si="17"/>
        <v>0</v>
      </c>
      <c r="AU8" s="24">
        <v>0</v>
      </c>
      <c r="AV8" s="24">
        <v>0</v>
      </c>
      <c r="AW8" s="24">
        <f t="shared" si="31"/>
        <v>0</v>
      </c>
      <c r="AX8" s="24">
        <f t="shared" si="18"/>
        <v>0</v>
      </c>
      <c r="AY8" s="39">
        <f t="shared" si="19"/>
        <v>0</v>
      </c>
      <c r="AZ8" s="24">
        <v>0</v>
      </c>
      <c r="BA8" s="24">
        <f t="shared" si="32"/>
        <v>0</v>
      </c>
      <c r="BB8" s="24">
        <f t="shared" si="20"/>
        <v>0</v>
      </c>
      <c r="BC8" s="36">
        <f t="shared" si="21"/>
        <v>0</v>
      </c>
      <c r="BD8" s="24">
        <v>0</v>
      </c>
      <c r="BE8" s="29">
        <v>35</v>
      </c>
      <c r="BF8" s="29">
        <v>34</v>
      </c>
      <c r="BG8" s="104">
        <v>32</v>
      </c>
    </row>
    <row r="9" spans="2:59" x14ac:dyDescent="0.5">
      <c r="B9" s="48" t="s">
        <v>23</v>
      </c>
      <c r="C9" s="24">
        <v>0.2</v>
      </c>
      <c r="D9" s="24">
        <f t="shared" si="22"/>
        <v>4.2780000000000005</v>
      </c>
      <c r="E9" s="24">
        <f t="shared" si="0"/>
        <v>5.6220000000000008</v>
      </c>
      <c r="F9" s="39">
        <f t="shared" si="1"/>
        <v>6.2820000000000009</v>
      </c>
      <c r="G9" s="24">
        <v>0.1</v>
      </c>
      <c r="H9" s="24">
        <v>0.1</v>
      </c>
      <c r="I9" s="24">
        <v>99.1</v>
      </c>
      <c r="J9" s="24">
        <f t="shared" si="23"/>
        <v>2119.7489999999998</v>
      </c>
      <c r="K9" s="24">
        <f t="shared" si="2"/>
        <v>2785.701</v>
      </c>
      <c r="L9" s="39">
        <f t="shared" si="3"/>
        <v>3112.7309999999998</v>
      </c>
      <c r="M9" s="24">
        <v>0.1</v>
      </c>
      <c r="N9" s="24">
        <f t="shared" si="24"/>
        <v>2.1390000000000002</v>
      </c>
      <c r="O9" s="24">
        <f t="shared" si="4"/>
        <v>2.8109999999999999</v>
      </c>
      <c r="P9" s="39">
        <f t="shared" si="5"/>
        <v>3.141</v>
      </c>
      <c r="Q9" s="24">
        <v>0.1</v>
      </c>
      <c r="R9" s="24">
        <f t="shared" si="25"/>
        <v>2.1390000000000002</v>
      </c>
      <c r="S9" s="24">
        <f t="shared" si="6"/>
        <v>2.8109999999999999</v>
      </c>
      <c r="T9" s="39">
        <f t="shared" si="7"/>
        <v>3.141</v>
      </c>
      <c r="U9" s="24">
        <v>0.1</v>
      </c>
      <c r="V9" s="24">
        <f t="shared" si="26"/>
        <v>2.1390000000000002</v>
      </c>
      <c r="W9" s="24">
        <f t="shared" si="8"/>
        <v>2.8109999999999999</v>
      </c>
      <c r="X9" s="39">
        <f t="shared" si="9"/>
        <v>3.141</v>
      </c>
      <c r="Y9" s="24">
        <v>0</v>
      </c>
      <c r="Z9" s="24">
        <v>0</v>
      </c>
      <c r="AA9" s="24">
        <f t="shared" si="27"/>
        <v>0</v>
      </c>
      <c r="AB9" s="24">
        <f t="shared" si="10"/>
        <v>0</v>
      </c>
      <c r="AC9" s="39">
        <f t="shared" si="11"/>
        <v>0</v>
      </c>
      <c r="AD9" s="24">
        <v>0.1</v>
      </c>
      <c r="AE9" s="24">
        <f t="shared" si="28"/>
        <v>2.1390000000000002</v>
      </c>
      <c r="AF9" s="24">
        <f t="shared" si="12"/>
        <v>2.8109999999999999</v>
      </c>
      <c r="AG9" s="39">
        <f t="shared" si="13"/>
        <v>3.141</v>
      </c>
      <c r="AH9" s="24">
        <v>0</v>
      </c>
      <c r="AI9" s="24">
        <v>0</v>
      </c>
      <c r="AJ9" s="24">
        <f t="shared" si="29"/>
        <v>0</v>
      </c>
      <c r="AK9" s="24">
        <f t="shared" si="14"/>
        <v>0</v>
      </c>
      <c r="AL9" s="39">
        <f t="shared" si="15"/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f t="shared" si="30"/>
        <v>0</v>
      </c>
      <c r="AS9" s="24">
        <f t="shared" si="16"/>
        <v>0</v>
      </c>
      <c r="AT9" s="39">
        <f t="shared" si="17"/>
        <v>0</v>
      </c>
      <c r="AU9" s="24">
        <v>0</v>
      </c>
      <c r="AV9" s="24">
        <v>0</v>
      </c>
      <c r="AW9" s="24">
        <f t="shared" si="31"/>
        <v>0</v>
      </c>
      <c r="AX9" s="24">
        <f t="shared" si="18"/>
        <v>0</v>
      </c>
      <c r="AY9" s="39">
        <f t="shared" si="19"/>
        <v>0</v>
      </c>
      <c r="AZ9" s="24">
        <v>0</v>
      </c>
      <c r="BA9" s="24">
        <f t="shared" si="32"/>
        <v>0</v>
      </c>
      <c r="BB9" s="24">
        <f t="shared" si="20"/>
        <v>0</v>
      </c>
      <c r="BC9" s="36">
        <f t="shared" si="21"/>
        <v>0</v>
      </c>
      <c r="BD9" s="24">
        <v>0</v>
      </c>
      <c r="BE9" s="29">
        <v>2139</v>
      </c>
      <c r="BF9" s="29">
        <v>2811</v>
      </c>
      <c r="BG9" s="104">
        <v>3141</v>
      </c>
    </row>
    <row r="10" spans="2:59" x14ac:dyDescent="0.5">
      <c r="B10" s="48" t="s">
        <v>24</v>
      </c>
      <c r="C10" s="24">
        <v>0.1</v>
      </c>
      <c r="D10" s="24">
        <f t="shared" si="22"/>
        <v>0.20300000000000001</v>
      </c>
      <c r="E10" s="24">
        <f t="shared" si="0"/>
        <v>0.20400000000000001</v>
      </c>
      <c r="F10" s="39">
        <f t="shared" si="1"/>
        <v>0.19400000000000003</v>
      </c>
      <c r="G10" s="24">
        <v>0.1</v>
      </c>
      <c r="H10" s="24">
        <v>0</v>
      </c>
      <c r="I10" s="24">
        <v>58.5</v>
      </c>
      <c r="J10" s="24">
        <f t="shared" si="23"/>
        <v>118.755</v>
      </c>
      <c r="K10" s="24">
        <f t="shared" si="2"/>
        <v>119.33999999999999</v>
      </c>
      <c r="L10" s="39">
        <f t="shared" si="3"/>
        <v>113.49</v>
      </c>
      <c r="M10" s="24">
        <v>40.6</v>
      </c>
      <c r="N10" s="24">
        <f t="shared" si="24"/>
        <v>82.418000000000006</v>
      </c>
      <c r="O10" s="24">
        <f t="shared" si="4"/>
        <v>82.824000000000012</v>
      </c>
      <c r="P10" s="39">
        <f t="shared" si="5"/>
        <v>78.76400000000001</v>
      </c>
      <c r="Q10" s="24">
        <v>0</v>
      </c>
      <c r="R10" s="24">
        <f t="shared" si="25"/>
        <v>0</v>
      </c>
      <c r="S10" s="24">
        <f t="shared" si="6"/>
        <v>0</v>
      </c>
      <c r="T10" s="39">
        <f t="shared" si="7"/>
        <v>0</v>
      </c>
      <c r="U10" s="24">
        <v>0.1</v>
      </c>
      <c r="V10" s="24">
        <f t="shared" si="26"/>
        <v>0.20300000000000001</v>
      </c>
      <c r="W10" s="24">
        <f t="shared" si="8"/>
        <v>0.20400000000000001</v>
      </c>
      <c r="X10" s="39">
        <f t="shared" si="9"/>
        <v>0.19400000000000001</v>
      </c>
      <c r="Y10" s="24">
        <v>0</v>
      </c>
      <c r="Z10" s="24">
        <v>0.4</v>
      </c>
      <c r="AA10" s="24">
        <f t="shared" si="27"/>
        <v>0.81200000000000006</v>
      </c>
      <c r="AB10" s="24">
        <f t="shared" si="10"/>
        <v>0.81600000000000006</v>
      </c>
      <c r="AC10" s="39">
        <f t="shared" si="11"/>
        <v>0.77600000000000002</v>
      </c>
      <c r="AD10" s="24">
        <v>0.1</v>
      </c>
      <c r="AE10" s="24">
        <f t="shared" si="28"/>
        <v>0.20300000000000001</v>
      </c>
      <c r="AF10" s="24">
        <f t="shared" si="12"/>
        <v>0.20400000000000001</v>
      </c>
      <c r="AG10" s="39">
        <f t="shared" si="13"/>
        <v>0.19400000000000001</v>
      </c>
      <c r="AH10" s="24">
        <v>0</v>
      </c>
      <c r="AI10" s="24">
        <v>0.1</v>
      </c>
      <c r="AJ10" s="24">
        <f t="shared" si="29"/>
        <v>0.20300000000000001</v>
      </c>
      <c r="AK10" s="24">
        <f t="shared" si="14"/>
        <v>0.20400000000000001</v>
      </c>
      <c r="AL10" s="39">
        <f t="shared" si="15"/>
        <v>0.19400000000000001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f t="shared" si="30"/>
        <v>0</v>
      </c>
      <c r="AS10" s="24">
        <f t="shared" si="16"/>
        <v>0</v>
      </c>
      <c r="AT10" s="39">
        <f t="shared" si="17"/>
        <v>0</v>
      </c>
      <c r="AU10" s="24">
        <v>0</v>
      </c>
      <c r="AV10" s="24">
        <v>0</v>
      </c>
      <c r="AW10" s="24">
        <f t="shared" si="31"/>
        <v>0</v>
      </c>
      <c r="AX10" s="24">
        <f t="shared" si="18"/>
        <v>0</v>
      </c>
      <c r="AY10" s="39">
        <f t="shared" si="19"/>
        <v>0</v>
      </c>
      <c r="AZ10" s="24">
        <v>0</v>
      </c>
      <c r="BA10" s="24">
        <f t="shared" si="32"/>
        <v>0</v>
      </c>
      <c r="BB10" s="24">
        <f t="shared" si="20"/>
        <v>0</v>
      </c>
      <c r="BC10" s="36">
        <f t="shared" si="21"/>
        <v>0</v>
      </c>
      <c r="BD10" s="24">
        <v>0</v>
      </c>
      <c r="BE10" s="29">
        <v>203</v>
      </c>
      <c r="BF10" s="29">
        <v>204</v>
      </c>
      <c r="BG10" s="104">
        <v>194</v>
      </c>
    </row>
    <row r="11" spans="2:59" x14ac:dyDescent="0.5">
      <c r="B11" s="48" t="s">
        <v>25</v>
      </c>
      <c r="C11" s="24">
        <v>0</v>
      </c>
      <c r="D11" s="24">
        <f t="shared" si="22"/>
        <v>0</v>
      </c>
      <c r="E11" s="24">
        <f t="shared" si="0"/>
        <v>0</v>
      </c>
      <c r="F11" s="39">
        <f t="shared" si="1"/>
        <v>0</v>
      </c>
      <c r="G11" s="24">
        <v>0</v>
      </c>
      <c r="H11" s="24">
        <v>0</v>
      </c>
      <c r="I11" s="24">
        <v>69.2</v>
      </c>
      <c r="J11" s="24">
        <f t="shared" si="23"/>
        <v>110.02800000000001</v>
      </c>
      <c r="K11" s="24">
        <f t="shared" si="2"/>
        <v>112.10400000000001</v>
      </c>
      <c r="L11" s="39">
        <f t="shared" si="3"/>
        <v>105.876</v>
      </c>
      <c r="M11" s="24">
        <v>0.1</v>
      </c>
      <c r="N11" s="24">
        <f t="shared" si="24"/>
        <v>0.159</v>
      </c>
      <c r="O11" s="24">
        <f t="shared" si="4"/>
        <v>0.16200000000000001</v>
      </c>
      <c r="P11" s="39">
        <f t="shared" si="5"/>
        <v>0.153</v>
      </c>
      <c r="Q11" s="24">
        <v>25.3</v>
      </c>
      <c r="R11" s="24">
        <f t="shared" si="25"/>
        <v>40.227000000000004</v>
      </c>
      <c r="S11" s="24">
        <f t="shared" si="6"/>
        <v>40.985999999999997</v>
      </c>
      <c r="T11" s="39">
        <f t="shared" si="7"/>
        <v>38.709000000000003</v>
      </c>
      <c r="U11" s="24">
        <v>5.0999999999999996</v>
      </c>
      <c r="V11" s="24">
        <f t="shared" si="26"/>
        <v>8.109</v>
      </c>
      <c r="W11" s="24">
        <f t="shared" si="8"/>
        <v>8.2619999999999987</v>
      </c>
      <c r="X11" s="39">
        <f t="shared" si="9"/>
        <v>7.8029999999999999</v>
      </c>
      <c r="Y11" s="24">
        <v>0</v>
      </c>
      <c r="Z11" s="24">
        <v>0</v>
      </c>
      <c r="AA11" s="24">
        <f t="shared" si="27"/>
        <v>0</v>
      </c>
      <c r="AB11" s="24">
        <f t="shared" si="10"/>
        <v>0</v>
      </c>
      <c r="AC11" s="39">
        <f t="shared" si="11"/>
        <v>0</v>
      </c>
      <c r="AD11" s="24">
        <v>0.2</v>
      </c>
      <c r="AE11" s="24">
        <f t="shared" si="28"/>
        <v>0.318</v>
      </c>
      <c r="AF11" s="24">
        <f t="shared" si="12"/>
        <v>0.32400000000000001</v>
      </c>
      <c r="AG11" s="39">
        <f t="shared" si="13"/>
        <v>0.30599999999999999</v>
      </c>
      <c r="AH11" s="24">
        <v>0</v>
      </c>
      <c r="AI11" s="24">
        <v>0.1</v>
      </c>
      <c r="AJ11" s="24">
        <f t="shared" si="29"/>
        <v>0.159</v>
      </c>
      <c r="AK11" s="24">
        <f t="shared" si="14"/>
        <v>0.16200000000000001</v>
      </c>
      <c r="AL11" s="39">
        <f t="shared" si="15"/>
        <v>0.153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f t="shared" si="30"/>
        <v>0</v>
      </c>
      <c r="AS11" s="24">
        <f t="shared" si="16"/>
        <v>0</v>
      </c>
      <c r="AT11" s="39">
        <f t="shared" si="17"/>
        <v>0</v>
      </c>
      <c r="AU11" s="24">
        <v>0</v>
      </c>
      <c r="AV11" s="24">
        <v>0</v>
      </c>
      <c r="AW11" s="24">
        <f t="shared" si="31"/>
        <v>0</v>
      </c>
      <c r="AX11" s="24">
        <f t="shared" si="18"/>
        <v>0</v>
      </c>
      <c r="AY11" s="39">
        <f t="shared" si="19"/>
        <v>0</v>
      </c>
      <c r="AZ11" s="24">
        <v>0</v>
      </c>
      <c r="BA11" s="24">
        <f t="shared" si="32"/>
        <v>0</v>
      </c>
      <c r="BB11" s="24">
        <f t="shared" si="20"/>
        <v>0</v>
      </c>
      <c r="BC11" s="36">
        <f t="shared" si="21"/>
        <v>0</v>
      </c>
      <c r="BD11" s="24">
        <v>0</v>
      </c>
      <c r="BE11" s="29">
        <v>159</v>
      </c>
      <c r="BF11" s="29">
        <v>162</v>
      </c>
      <c r="BG11" s="104">
        <v>153</v>
      </c>
    </row>
    <row r="12" spans="2:59" x14ac:dyDescent="0.5">
      <c r="B12" s="48" t="s">
        <v>26</v>
      </c>
      <c r="C12" s="24">
        <v>0.2</v>
      </c>
      <c r="D12" s="24">
        <f t="shared" si="22"/>
        <v>0.21</v>
      </c>
      <c r="E12" s="24">
        <f t="shared" si="0"/>
        <v>0.20800000000000002</v>
      </c>
      <c r="F12" s="39">
        <f t="shared" si="1"/>
        <v>0.19600000000000001</v>
      </c>
      <c r="G12" s="24">
        <v>0.2</v>
      </c>
      <c r="H12" s="24">
        <v>0</v>
      </c>
      <c r="I12" s="24">
        <v>38.299999999999997</v>
      </c>
      <c r="J12" s="24">
        <f t="shared" si="23"/>
        <v>40.215000000000003</v>
      </c>
      <c r="K12" s="24">
        <f t="shared" si="2"/>
        <v>39.832000000000001</v>
      </c>
      <c r="L12" s="39">
        <f t="shared" si="3"/>
        <v>37.533999999999999</v>
      </c>
      <c r="M12" s="24">
        <v>0</v>
      </c>
      <c r="N12" s="24">
        <f t="shared" si="24"/>
        <v>0</v>
      </c>
      <c r="O12" s="24">
        <f t="shared" si="4"/>
        <v>0</v>
      </c>
      <c r="P12" s="39">
        <f t="shared" si="5"/>
        <v>0</v>
      </c>
      <c r="Q12" s="24">
        <v>0.2</v>
      </c>
      <c r="R12" s="24">
        <f t="shared" si="25"/>
        <v>0.21</v>
      </c>
      <c r="S12" s="24">
        <f t="shared" si="6"/>
        <v>0.20800000000000002</v>
      </c>
      <c r="T12" s="39">
        <f t="shared" si="7"/>
        <v>0.19600000000000001</v>
      </c>
      <c r="U12" s="24">
        <v>53.3</v>
      </c>
      <c r="V12" s="24">
        <f t="shared" si="26"/>
        <v>55.965000000000003</v>
      </c>
      <c r="W12" s="24">
        <f t="shared" si="8"/>
        <v>55.432000000000002</v>
      </c>
      <c r="X12" s="39">
        <f t="shared" si="9"/>
        <v>52.234000000000002</v>
      </c>
      <c r="Y12" s="24">
        <v>0</v>
      </c>
      <c r="Z12" s="24">
        <v>0</v>
      </c>
      <c r="AA12" s="24">
        <f t="shared" si="27"/>
        <v>0</v>
      </c>
      <c r="AB12" s="24">
        <f t="shared" si="10"/>
        <v>0</v>
      </c>
      <c r="AC12" s="39">
        <f t="shared" si="11"/>
        <v>0</v>
      </c>
      <c r="AD12" s="24">
        <v>0</v>
      </c>
      <c r="AE12" s="24">
        <f t="shared" si="28"/>
        <v>0</v>
      </c>
      <c r="AF12" s="24">
        <f t="shared" si="12"/>
        <v>0</v>
      </c>
      <c r="AG12" s="39">
        <f t="shared" si="13"/>
        <v>0</v>
      </c>
      <c r="AH12" s="24">
        <v>0</v>
      </c>
      <c r="AI12" s="24">
        <v>7.8</v>
      </c>
      <c r="AJ12" s="24">
        <f t="shared" si="29"/>
        <v>8.19</v>
      </c>
      <c r="AK12" s="24">
        <f t="shared" si="14"/>
        <v>8.1120000000000001</v>
      </c>
      <c r="AL12" s="39">
        <f t="shared" si="15"/>
        <v>7.6440000000000001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f t="shared" si="30"/>
        <v>0</v>
      </c>
      <c r="AS12" s="24">
        <f t="shared" si="16"/>
        <v>0</v>
      </c>
      <c r="AT12" s="39">
        <f t="shared" si="17"/>
        <v>0</v>
      </c>
      <c r="AU12" s="24">
        <v>0</v>
      </c>
      <c r="AV12" s="24">
        <v>0</v>
      </c>
      <c r="AW12" s="24">
        <f t="shared" si="31"/>
        <v>0</v>
      </c>
      <c r="AX12" s="24">
        <f t="shared" si="18"/>
        <v>0</v>
      </c>
      <c r="AY12" s="39">
        <f t="shared" si="19"/>
        <v>0</v>
      </c>
      <c r="AZ12" s="24">
        <v>0</v>
      </c>
      <c r="BA12" s="24">
        <f t="shared" si="32"/>
        <v>0</v>
      </c>
      <c r="BB12" s="24">
        <f t="shared" si="20"/>
        <v>0</v>
      </c>
      <c r="BC12" s="36">
        <f t="shared" si="21"/>
        <v>0</v>
      </c>
      <c r="BD12" s="24">
        <v>0</v>
      </c>
      <c r="BE12" s="29">
        <v>105</v>
      </c>
      <c r="BF12" s="29">
        <v>104</v>
      </c>
      <c r="BG12" s="104">
        <v>98</v>
      </c>
    </row>
    <row r="13" spans="2:59" x14ac:dyDescent="0.5">
      <c r="B13" s="49" t="s">
        <v>27</v>
      </c>
      <c r="C13" s="24">
        <v>0</v>
      </c>
      <c r="D13" s="24">
        <f t="shared" si="22"/>
        <v>0</v>
      </c>
      <c r="E13" s="24">
        <f t="shared" si="0"/>
        <v>0</v>
      </c>
      <c r="F13" s="39">
        <f t="shared" si="1"/>
        <v>0</v>
      </c>
      <c r="G13" s="24">
        <v>0</v>
      </c>
      <c r="H13" s="24">
        <v>0.6</v>
      </c>
      <c r="I13" s="24">
        <v>6.8</v>
      </c>
      <c r="J13" s="24">
        <f t="shared" si="23"/>
        <v>2.1760000000000002</v>
      </c>
      <c r="K13" s="24">
        <f t="shared" si="2"/>
        <v>2.1080000000000001</v>
      </c>
      <c r="L13" s="39">
        <f t="shared" si="3"/>
        <v>1.9040000000000001</v>
      </c>
      <c r="M13" s="24">
        <v>0</v>
      </c>
      <c r="N13" s="24">
        <f t="shared" si="24"/>
        <v>0</v>
      </c>
      <c r="O13" s="24">
        <f t="shared" si="4"/>
        <v>0</v>
      </c>
      <c r="P13" s="39">
        <f t="shared" si="5"/>
        <v>0</v>
      </c>
      <c r="Q13" s="24">
        <v>0</v>
      </c>
      <c r="R13" s="24">
        <f t="shared" si="25"/>
        <v>0</v>
      </c>
      <c r="S13" s="24">
        <f t="shared" si="6"/>
        <v>0</v>
      </c>
      <c r="T13" s="39">
        <f t="shared" si="7"/>
        <v>0</v>
      </c>
      <c r="U13" s="24">
        <v>6.3</v>
      </c>
      <c r="V13" s="24">
        <f t="shared" si="26"/>
        <v>2.016</v>
      </c>
      <c r="W13" s="24">
        <f t="shared" si="8"/>
        <v>1.9530000000000001</v>
      </c>
      <c r="X13" s="39">
        <f t="shared" si="9"/>
        <v>1.764</v>
      </c>
      <c r="Y13" s="24">
        <v>0</v>
      </c>
      <c r="Z13" s="24">
        <v>0</v>
      </c>
      <c r="AA13" s="24">
        <f t="shared" si="27"/>
        <v>0</v>
      </c>
      <c r="AB13" s="24">
        <f t="shared" si="10"/>
        <v>0</v>
      </c>
      <c r="AC13" s="39">
        <f t="shared" si="11"/>
        <v>0</v>
      </c>
      <c r="AD13" s="24">
        <v>0</v>
      </c>
      <c r="AE13" s="24">
        <f t="shared" si="28"/>
        <v>0</v>
      </c>
      <c r="AF13" s="24">
        <f t="shared" si="12"/>
        <v>0</v>
      </c>
      <c r="AG13" s="39">
        <f t="shared" si="13"/>
        <v>0</v>
      </c>
      <c r="AH13" s="24">
        <v>0</v>
      </c>
      <c r="AI13" s="24">
        <v>86.4</v>
      </c>
      <c r="AJ13" s="24">
        <f t="shared" si="29"/>
        <v>27.648000000000003</v>
      </c>
      <c r="AK13" s="24">
        <f t="shared" si="14"/>
        <v>26.784000000000002</v>
      </c>
      <c r="AL13" s="39">
        <f t="shared" si="15"/>
        <v>24.192000000000004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f t="shared" si="30"/>
        <v>0</v>
      </c>
      <c r="AS13" s="24">
        <f t="shared" si="16"/>
        <v>0</v>
      </c>
      <c r="AT13" s="39">
        <f t="shared" si="17"/>
        <v>0</v>
      </c>
      <c r="AU13" s="24">
        <v>0</v>
      </c>
      <c r="AV13" s="24">
        <v>0</v>
      </c>
      <c r="AW13" s="24">
        <f t="shared" si="31"/>
        <v>0</v>
      </c>
      <c r="AX13" s="24">
        <f t="shared" si="18"/>
        <v>0</v>
      </c>
      <c r="AY13" s="39">
        <f t="shared" si="19"/>
        <v>0</v>
      </c>
      <c r="AZ13" s="24">
        <v>0</v>
      </c>
      <c r="BA13" s="24">
        <f t="shared" si="32"/>
        <v>0</v>
      </c>
      <c r="BB13" s="24">
        <f t="shared" si="20"/>
        <v>0</v>
      </c>
      <c r="BC13" s="36">
        <f t="shared" si="21"/>
        <v>0</v>
      </c>
      <c r="BD13" s="24">
        <v>0</v>
      </c>
      <c r="BE13" s="29">
        <v>32</v>
      </c>
      <c r="BF13" s="29">
        <v>31</v>
      </c>
      <c r="BG13" s="104">
        <v>28</v>
      </c>
    </row>
    <row r="14" spans="2:59" x14ac:dyDescent="0.5">
      <c r="B14" s="48" t="s">
        <v>29</v>
      </c>
      <c r="C14" s="24">
        <v>0.5</v>
      </c>
      <c r="D14" s="24">
        <f t="shared" si="22"/>
        <v>0.88500000000000001</v>
      </c>
      <c r="E14" s="24">
        <f t="shared" si="0"/>
        <v>0.9</v>
      </c>
      <c r="F14" s="39">
        <f t="shared" si="1"/>
        <v>0.875</v>
      </c>
      <c r="G14" s="24">
        <v>0</v>
      </c>
      <c r="H14" s="24">
        <v>0</v>
      </c>
      <c r="I14" s="24">
        <v>20.100000000000001</v>
      </c>
      <c r="J14" s="24">
        <f t="shared" si="23"/>
        <v>35.577000000000005</v>
      </c>
      <c r="K14" s="24">
        <f t="shared" si="2"/>
        <v>36.18</v>
      </c>
      <c r="L14" s="39">
        <f t="shared" si="3"/>
        <v>35.175000000000004</v>
      </c>
      <c r="M14" s="24">
        <v>0.2</v>
      </c>
      <c r="N14" s="24">
        <f t="shared" si="24"/>
        <v>0.35399999999999998</v>
      </c>
      <c r="O14" s="24">
        <f t="shared" si="4"/>
        <v>0.36</v>
      </c>
      <c r="P14" s="39">
        <f t="shared" si="5"/>
        <v>0.35000000000000003</v>
      </c>
      <c r="Q14" s="24">
        <v>0</v>
      </c>
      <c r="R14" s="24">
        <f t="shared" si="25"/>
        <v>0</v>
      </c>
      <c r="S14" s="24">
        <f t="shared" si="6"/>
        <v>0</v>
      </c>
      <c r="T14" s="39">
        <f t="shared" si="7"/>
        <v>0</v>
      </c>
      <c r="U14" s="24">
        <v>0.2</v>
      </c>
      <c r="V14" s="24">
        <f t="shared" si="26"/>
        <v>0.35399999999999998</v>
      </c>
      <c r="W14" s="24">
        <f t="shared" si="8"/>
        <v>0.36</v>
      </c>
      <c r="X14" s="39">
        <f t="shared" si="9"/>
        <v>0.35000000000000003</v>
      </c>
      <c r="Y14" s="24">
        <v>0</v>
      </c>
      <c r="Z14" s="24">
        <v>78.599999999999994</v>
      </c>
      <c r="AA14" s="24">
        <f t="shared" si="27"/>
        <v>139.12199999999999</v>
      </c>
      <c r="AB14" s="24">
        <f t="shared" si="10"/>
        <v>141.47999999999999</v>
      </c>
      <c r="AC14" s="39">
        <f t="shared" si="11"/>
        <v>137.54999999999998</v>
      </c>
      <c r="AD14" s="24">
        <v>0.2</v>
      </c>
      <c r="AE14" s="24">
        <f t="shared" si="28"/>
        <v>0.35399999999999998</v>
      </c>
      <c r="AF14" s="24">
        <f t="shared" si="12"/>
        <v>0.36</v>
      </c>
      <c r="AG14" s="39">
        <f t="shared" si="13"/>
        <v>0.35000000000000003</v>
      </c>
      <c r="AH14" s="24">
        <v>0</v>
      </c>
      <c r="AI14" s="24">
        <v>0.2</v>
      </c>
      <c r="AJ14" s="24">
        <f t="shared" si="29"/>
        <v>0.35399999999999998</v>
      </c>
      <c r="AK14" s="24">
        <f t="shared" si="14"/>
        <v>0.36</v>
      </c>
      <c r="AL14" s="39">
        <f t="shared" si="15"/>
        <v>0.35000000000000003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f t="shared" si="30"/>
        <v>0</v>
      </c>
      <c r="AS14" s="24">
        <f t="shared" si="16"/>
        <v>0</v>
      </c>
      <c r="AT14" s="39">
        <f t="shared" si="17"/>
        <v>0</v>
      </c>
      <c r="AU14" s="24">
        <v>0</v>
      </c>
      <c r="AV14" s="24">
        <v>0</v>
      </c>
      <c r="AW14" s="24">
        <f t="shared" si="31"/>
        <v>0</v>
      </c>
      <c r="AX14" s="24">
        <f t="shared" si="18"/>
        <v>0</v>
      </c>
      <c r="AY14" s="39">
        <f t="shared" si="19"/>
        <v>0</v>
      </c>
      <c r="AZ14" s="24">
        <v>0</v>
      </c>
      <c r="BA14" s="24">
        <f t="shared" si="32"/>
        <v>0</v>
      </c>
      <c r="BB14" s="24">
        <f t="shared" si="20"/>
        <v>0</v>
      </c>
      <c r="BC14" s="36">
        <f t="shared" si="21"/>
        <v>0</v>
      </c>
      <c r="BD14" s="24">
        <v>0</v>
      </c>
      <c r="BE14" s="29">
        <v>177</v>
      </c>
      <c r="BF14" s="29">
        <v>180</v>
      </c>
      <c r="BG14" s="104">
        <v>175</v>
      </c>
    </row>
    <row r="15" spans="2:59" x14ac:dyDescent="0.5">
      <c r="B15" s="48" t="s">
        <v>30</v>
      </c>
      <c r="C15" s="24">
        <v>0.4</v>
      </c>
      <c r="D15" s="24">
        <f t="shared" si="22"/>
        <v>0.77200000000000002</v>
      </c>
      <c r="E15" s="24">
        <f t="shared" si="0"/>
        <v>0.91200000000000003</v>
      </c>
      <c r="F15" s="39">
        <f t="shared" si="1"/>
        <v>0.95600000000000007</v>
      </c>
      <c r="G15" s="24">
        <v>0.1</v>
      </c>
      <c r="H15" s="24">
        <v>0.1</v>
      </c>
      <c r="I15" s="24">
        <v>23.5</v>
      </c>
      <c r="J15" s="24">
        <f t="shared" si="23"/>
        <v>45.355000000000004</v>
      </c>
      <c r="K15" s="24">
        <f t="shared" si="2"/>
        <v>53.580000000000005</v>
      </c>
      <c r="L15" s="39">
        <f t="shared" si="3"/>
        <v>56.165000000000006</v>
      </c>
      <c r="M15" s="24">
        <v>0</v>
      </c>
      <c r="N15" s="24">
        <f t="shared" si="24"/>
        <v>0</v>
      </c>
      <c r="O15" s="24">
        <f t="shared" si="4"/>
        <v>0</v>
      </c>
      <c r="P15" s="39">
        <f t="shared" si="5"/>
        <v>0</v>
      </c>
      <c r="Q15" s="24">
        <v>0</v>
      </c>
      <c r="R15" s="24">
        <f t="shared" si="25"/>
        <v>0</v>
      </c>
      <c r="S15" s="24">
        <f t="shared" si="6"/>
        <v>0</v>
      </c>
      <c r="T15" s="39">
        <f t="shared" si="7"/>
        <v>0</v>
      </c>
      <c r="U15" s="24">
        <v>0</v>
      </c>
      <c r="V15" s="24">
        <f t="shared" si="26"/>
        <v>0</v>
      </c>
      <c r="W15" s="24">
        <f t="shared" si="8"/>
        <v>0</v>
      </c>
      <c r="X15" s="39">
        <f t="shared" si="9"/>
        <v>0</v>
      </c>
      <c r="Y15" s="24">
        <v>0</v>
      </c>
      <c r="Z15" s="24">
        <v>0.9</v>
      </c>
      <c r="AA15" s="24">
        <f t="shared" si="27"/>
        <v>1.7370000000000001</v>
      </c>
      <c r="AB15" s="24">
        <f t="shared" si="10"/>
        <v>2.052</v>
      </c>
      <c r="AC15" s="39">
        <f t="shared" si="11"/>
        <v>2.1510000000000002</v>
      </c>
      <c r="AD15" s="24">
        <v>74.900000000000006</v>
      </c>
      <c r="AE15" s="24">
        <f t="shared" si="28"/>
        <v>144.55700000000002</v>
      </c>
      <c r="AF15" s="24">
        <f t="shared" si="12"/>
        <v>170.77200000000002</v>
      </c>
      <c r="AG15" s="39">
        <f t="shared" si="13"/>
        <v>179.01100000000002</v>
      </c>
      <c r="AH15" s="24">
        <v>0</v>
      </c>
      <c r="AI15" s="24">
        <v>0.1</v>
      </c>
      <c r="AJ15" s="24">
        <f t="shared" si="29"/>
        <v>0.193</v>
      </c>
      <c r="AK15" s="24">
        <f t="shared" si="14"/>
        <v>0.22800000000000001</v>
      </c>
      <c r="AL15" s="39">
        <f t="shared" si="15"/>
        <v>0.23900000000000002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f t="shared" si="30"/>
        <v>0</v>
      </c>
      <c r="AS15" s="24">
        <f t="shared" si="16"/>
        <v>0</v>
      </c>
      <c r="AT15" s="39">
        <f t="shared" si="17"/>
        <v>0</v>
      </c>
      <c r="AU15" s="24">
        <v>0</v>
      </c>
      <c r="AV15" s="24">
        <v>0.1</v>
      </c>
      <c r="AW15" s="24">
        <f t="shared" si="31"/>
        <v>0.193</v>
      </c>
      <c r="AX15" s="24">
        <f t="shared" si="18"/>
        <v>0.22800000000000001</v>
      </c>
      <c r="AY15" s="39">
        <f t="shared" si="19"/>
        <v>0.23900000000000002</v>
      </c>
      <c r="AZ15" s="24">
        <v>0</v>
      </c>
      <c r="BA15" s="24">
        <f t="shared" si="32"/>
        <v>0</v>
      </c>
      <c r="BB15" s="24">
        <f t="shared" si="20"/>
        <v>0</v>
      </c>
      <c r="BC15" s="36">
        <f t="shared" si="21"/>
        <v>0</v>
      </c>
      <c r="BD15" s="24">
        <v>0</v>
      </c>
      <c r="BE15" s="29">
        <v>193</v>
      </c>
      <c r="BF15" s="29">
        <v>228</v>
      </c>
      <c r="BG15" s="104">
        <v>239</v>
      </c>
    </row>
    <row r="16" spans="2:59" x14ac:dyDescent="0.5">
      <c r="B16" s="49" t="s">
        <v>31</v>
      </c>
      <c r="C16" s="24">
        <v>0.3</v>
      </c>
      <c r="D16" s="24">
        <f t="shared" si="22"/>
        <v>0.18300000000000002</v>
      </c>
      <c r="E16" s="24">
        <f t="shared" si="0"/>
        <v>0.189</v>
      </c>
      <c r="F16" s="39">
        <f t="shared" si="1"/>
        <v>0.18300000000000002</v>
      </c>
      <c r="G16" s="24">
        <v>0</v>
      </c>
      <c r="H16" s="24">
        <v>0</v>
      </c>
      <c r="I16" s="24">
        <v>52.3</v>
      </c>
      <c r="J16" s="24">
        <f t="shared" si="23"/>
        <v>31.903000000000002</v>
      </c>
      <c r="K16" s="24">
        <f t="shared" si="2"/>
        <v>32.948999999999998</v>
      </c>
      <c r="L16" s="39">
        <f t="shared" si="3"/>
        <v>31.903000000000002</v>
      </c>
      <c r="M16" s="24">
        <v>0</v>
      </c>
      <c r="N16" s="24">
        <f t="shared" si="24"/>
        <v>0</v>
      </c>
      <c r="O16" s="24">
        <f t="shared" si="4"/>
        <v>0</v>
      </c>
      <c r="P16" s="39">
        <f t="shared" si="5"/>
        <v>0</v>
      </c>
      <c r="Q16" s="24">
        <v>0.5</v>
      </c>
      <c r="R16" s="24">
        <f t="shared" si="25"/>
        <v>0.30499999999999999</v>
      </c>
      <c r="S16" s="24">
        <f t="shared" si="6"/>
        <v>0.315</v>
      </c>
      <c r="T16" s="39">
        <f t="shared" si="7"/>
        <v>0.30499999999999999</v>
      </c>
      <c r="U16" s="24">
        <v>0</v>
      </c>
      <c r="V16" s="24">
        <f t="shared" si="26"/>
        <v>0</v>
      </c>
      <c r="W16" s="24">
        <f t="shared" si="8"/>
        <v>0</v>
      </c>
      <c r="X16" s="39">
        <f t="shared" si="9"/>
        <v>0</v>
      </c>
      <c r="Y16" s="24">
        <v>0</v>
      </c>
      <c r="Z16" s="24">
        <v>0</v>
      </c>
      <c r="AA16" s="24">
        <f t="shared" si="27"/>
        <v>0</v>
      </c>
      <c r="AB16" s="24">
        <f t="shared" si="10"/>
        <v>0</v>
      </c>
      <c r="AC16" s="39">
        <f t="shared" si="11"/>
        <v>0</v>
      </c>
      <c r="AD16" s="24">
        <v>41.7</v>
      </c>
      <c r="AE16" s="24">
        <f t="shared" si="28"/>
        <v>25.437000000000001</v>
      </c>
      <c r="AF16" s="24">
        <f t="shared" si="12"/>
        <v>26.271000000000001</v>
      </c>
      <c r="AG16" s="39">
        <f t="shared" si="13"/>
        <v>25.437000000000001</v>
      </c>
      <c r="AH16" s="24">
        <v>0</v>
      </c>
      <c r="AI16" s="24">
        <v>1.3</v>
      </c>
      <c r="AJ16" s="24">
        <f t="shared" si="29"/>
        <v>0.79300000000000004</v>
      </c>
      <c r="AK16" s="24">
        <f t="shared" si="14"/>
        <v>0.81900000000000006</v>
      </c>
      <c r="AL16" s="39">
        <f t="shared" si="15"/>
        <v>0.79300000000000004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f t="shared" si="30"/>
        <v>0</v>
      </c>
      <c r="AS16" s="24">
        <f t="shared" si="16"/>
        <v>0</v>
      </c>
      <c r="AT16" s="39">
        <f t="shared" si="17"/>
        <v>0</v>
      </c>
      <c r="AU16" s="24">
        <v>0</v>
      </c>
      <c r="AV16" s="24">
        <v>4</v>
      </c>
      <c r="AW16" s="24">
        <f t="shared" si="31"/>
        <v>2.44</v>
      </c>
      <c r="AX16" s="24">
        <f t="shared" si="18"/>
        <v>2.52</v>
      </c>
      <c r="AY16" s="39">
        <f t="shared" si="19"/>
        <v>2.44</v>
      </c>
      <c r="AZ16" s="24">
        <v>0</v>
      </c>
      <c r="BA16" s="24">
        <f t="shared" si="32"/>
        <v>0</v>
      </c>
      <c r="BB16" s="24">
        <f t="shared" si="20"/>
        <v>0</v>
      </c>
      <c r="BC16" s="36">
        <f t="shared" si="21"/>
        <v>0</v>
      </c>
      <c r="BD16" s="24">
        <v>0</v>
      </c>
      <c r="BE16" s="29">
        <v>61</v>
      </c>
      <c r="BF16" s="29">
        <v>63</v>
      </c>
      <c r="BG16" s="104">
        <v>61</v>
      </c>
    </row>
    <row r="17" spans="2:59" x14ac:dyDescent="0.5">
      <c r="B17" s="48" t="s">
        <v>28</v>
      </c>
      <c r="C17" s="24">
        <v>0.4</v>
      </c>
      <c r="D17" s="24">
        <f t="shared" si="22"/>
        <v>1.4920000000000002</v>
      </c>
      <c r="E17" s="24">
        <f t="shared" si="0"/>
        <v>1.7320000000000002</v>
      </c>
      <c r="F17" s="39">
        <f t="shared" si="1"/>
        <v>1.8160000000000003</v>
      </c>
      <c r="G17" s="24">
        <v>0</v>
      </c>
      <c r="H17" s="24">
        <v>0.1</v>
      </c>
      <c r="I17" s="24">
        <v>3.8</v>
      </c>
      <c r="J17" s="24">
        <f t="shared" si="23"/>
        <v>14.173999999999999</v>
      </c>
      <c r="K17" s="24">
        <f t="shared" si="2"/>
        <v>16.454000000000001</v>
      </c>
      <c r="L17" s="39">
        <f t="shared" si="3"/>
        <v>17.251999999999999</v>
      </c>
      <c r="M17" s="24">
        <v>0</v>
      </c>
      <c r="N17" s="24">
        <f t="shared" si="24"/>
        <v>0</v>
      </c>
      <c r="O17" s="24">
        <f t="shared" si="4"/>
        <v>0</v>
      </c>
      <c r="P17" s="39">
        <f t="shared" si="5"/>
        <v>0</v>
      </c>
      <c r="Q17" s="24">
        <v>0</v>
      </c>
      <c r="R17" s="24">
        <f t="shared" si="25"/>
        <v>0</v>
      </c>
      <c r="S17" s="24">
        <f t="shared" si="6"/>
        <v>0</v>
      </c>
      <c r="T17" s="39">
        <f t="shared" si="7"/>
        <v>0</v>
      </c>
      <c r="U17" s="24">
        <v>0</v>
      </c>
      <c r="V17" s="24">
        <f t="shared" si="26"/>
        <v>0</v>
      </c>
      <c r="W17" s="24">
        <f t="shared" si="8"/>
        <v>0</v>
      </c>
      <c r="X17" s="39">
        <f t="shared" si="9"/>
        <v>0</v>
      </c>
      <c r="Y17" s="24">
        <v>0</v>
      </c>
      <c r="Z17" s="24">
        <v>0</v>
      </c>
      <c r="AA17" s="24">
        <f t="shared" si="27"/>
        <v>0</v>
      </c>
      <c r="AB17" s="24">
        <f t="shared" si="10"/>
        <v>0</v>
      </c>
      <c r="AC17" s="39">
        <f t="shared" si="11"/>
        <v>0</v>
      </c>
      <c r="AD17" s="24">
        <v>0</v>
      </c>
      <c r="AE17" s="24">
        <f t="shared" si="28"/>
        <v>0</v>
      </c>
      <c r="AF17" s="24">
        <f t="shared" si="12"/>
        <v>0</v>
      </c>
      <c r="AG17" s="39">
        <f t="shared" si="13"/>
        <v>0</v>
      </c>
      <c r="AH17" s="24">
        <v>0</v>
      </c>
      <c r="AI17" s="24">
        <v>95.4</v>
      </c>
      <c r="AJ17" s="24">
        <f t="shared" si="29"/>
        <v>355.84200000000004</v>
      </c>
      <c r="AK17" s="24">
        <f t="shared" si="14"/>
        <v>413.08200000000005</v>
      </c>
      <c r="AL17" s="39">
        <f t="shared" si="15"/>
        <v>433.11600000000004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f t="shared" si="30"/>
        <v>0</v>
      </c>
      <c r="AS17" s="24">
        <f t="shared" si="16"/>
        <v>0</v>
      </c>
      <c r="AT17" s="39">
        <f t="shared" si="17"/>
        <v>0</v>
      </c>
      <c r="AU17" s="24">
        <v>0</v>
      </c>
      <c r="AV17" s="24">
        <v>0.2</v>
      </c>
      <c r="AW17" s="24">
        <f t="shared" si="31"/>
        <v>0.746</v>
      </c>
      <c r="AX17" s="24">
        <f t="shared" si="18"/>
        <v>0.86599999999999999</v>
      </c>
      <c r="AY17" s="39">
        <f t="shared" si="19"/>
        <v>0.90800000000000003</v>
      </c>
      <c r="AZ17" s="24">
        <v>0</v>
      </c>
      <c r="BA17" s="24">
        <f t="shared" si="32"/>
        <v>0</v>
      </c>
      <c r="BB17" s="24">
        <f t="shared" si="20"/>
        <v>0</v>
      </c>
      <c r="BC17" s="36">
        <f t="shared" si="21"/>
        <v>0</v>
      </c>
      <c r="BD17" s="24">
        <v>0</v>
      </c>
      <c r="BE17" s="29">
        <v>373</v>
      </c>
      <c r="BF17" s="29">
        <v>433</v>
      </c>
      <c r="BG17" s="104">
        <v>454</v>
      </c>
    </row>
    <row r="18" spans="2:59" x14ac:dyDescent="0.5">
      <c r="B18" s="49" t="s">
        <v>33</v>
      </c>
      <c r="C18" s="24">
        <v>0</v>
      </c>
      <c r="D18" s="24">
        <f t="shared" si="22"/>
        <v>0</v>
      </c>
      <c r="E18" s="24">
        <f t="shared" si="0"/>
        <v>0</v>
      </c>
      <c r="F18" s="39">
        <f t="shared" si="1"/>
        <v>0</v>
      </c>
      <c r="G18" s="24">
        <v>0</v>
      </c>
      <c r="H18" s="24">
        <v>0</v>
      </c>
      <c r="I18" s="24">
        <v>10.7</v>
      </c>
      <c r="J18" s="24">
        <f t="shared" si="23"/>
        <v>6.3129999999999997</v>
      </c>
      <c r="K18" s="24">
        <f t="shared" si="2"/>
        <v>6.2059999999999995</v>
      </c>
      <c r="L18" s="39">
        <f t="shared" si="3"/>
        <v>5.8849999999999998</v>
      </c>
      <c r="M18" s="24">
        <v>0</v>
      </c>
      <c r="N18" s="24">
        <f t="shared" si="24"/>
        <v>0</v>
      </c>
      <c r="O18" s="24">
        <f t="shared" si="4"/>
        <v>0</v>
      </c>
      <c r="P18" s="39">
        <f t="shared" si="5"/>
        <v>0</v>
      </c>
      <c r="Q18" s="24">
        <v>0</v>
      </c>
      <c r="R18" s="24">
        <f t="shared" si="25"/>
        <v>0</v>
      </c>
      <c r="S18" s="24">
        <f t="shared" si="6"/>
        <v>0</v>
      </c>
      <c r="T18" s="39">
        <f t="shared" si="7"/>
        <v>0</v>
      </c>
      <c r="U18" s="24">
        <v>0.6</v>
      </c>
      <c r="V18" s="24">
        <f t="shared" si="26"/>
        <v>0.35399999999999998</v>
      </c>
      <c r="W18" s="24">
        <f t="shared" si="8"/>
        <v>0.34800000000000003</v>
      </c>
      <c r="X18" s="39">
        <f t="shared" si="9"/>
        <v>0.33</v>
      </c>
      <c r="Y18" s="24">
        <v>0</v>
      </c>
      <c r="Z18" s="24">
        <v>0</v>
      </c>
      <c r="AA18" s="24">
        <f t="shared" si="27"/>
        <v>0</v>
      </c>
      <c r="AB18" s="24">
        <f t="shared" si="10"/>
        <v>0</v>
      </c>
      <c r="AC18" s="39">
        <f t="shared" si="11"/>
        <v>0</v>
      </c>
      <c r="AD18" s="24">
        <v>0</v>
      </c>
      <c r="AE18" s="24">
        <f t="shared" si="28"/>
        <v>0</v>
      </c>
      <c r="AF18" s="24">
        <f t="shared" si="12"/>
        <v>0</v>
      </c>
      <c r="AG18" s="39">
        <f t="shared" si="13"/>
        <v>0</v>
      </c>
      <c r="AH18" s="24">
        <v>0</v>
      </c>
      <c r="AI18" s="24">
        <v>88.4</v>
      </c>
      <c r="AJ18" s="24">
        <f t="shared" si="29"/>
        <v>52.156000000000006</v>
      </c>
      <c r="AK18" s="24">
        <f t="shared" si="14"/>
        <v>51.272000000000006</v>
      </c>
      <c r="AL18" s="39">
        <f t="shared" si="15"/>
        <v>48.620000000000005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f t="shared" si="30"/>
        <v>0</v>
      </c>
      <c r="AS18" s="24">
        <f t="shared" si="16"/>
        <v>0</v>
      </c>
      <c r="AT18" s="39">
        <f t="shared" si="17"/>
        <v>0</v>
      </c>
      <c r="AU18" s="24">
        <v>0</v>
      </c>
      <c r="AV18" s="24">
        <v>0.3</v>
      </c>
      <c r="AW18" s="24">
        <f t="shared" si="31"/>
        <v>0.17699999999999999</v>
      </c>
      <c r="AX18" s="24">
        <f t="shared" si="18"/>
        <v>0.17400000000000002</v>
      </c>
      <c r="AY18" s="39">
        <f t="shared" si="19"/>
        <v>0.16500000000000001</v>
      </c>
      <c r="AZ18" s="24">
        <v>0</v>
      </c>
      <c r="BA18" s="24">
        <f t="shared" si="32"/>
        <v>0</v>
      </c>
      <c r="BB18" s="24">
        <f t="shared" si="20"/>
        <v>0</v>
      </c>
      <c r="BC18" s="36">
        <f t="shared" si="21"/>
        <v>0</v>
      </c>
      <c r="BD18" s="24">
        <v>0</v>
      </c>
      <c r="BE18" s="29">
        <v>59</v>
      </c>
      <c r="BF18" s="29">
        <v>58</v>
      </c>
      <c r="BG18" s="104">
        <v>55</v>
      </c>
    </row>
    <row r="19" spans="2:59" x14ac:dyDescent="0.5">
      <c r="B19" s="49" t="s">
        <v>34</v>
      </c>
      <c r="C19" s="24">
        <v>0</v>
      </c>
      <c r="D19" s="24">
        <f t="shared" si="22"/>
        <v>0</v>
      </c>
      <c r="E19" s="24">
        <f t="shared" si="0"/>
        <v>0</v>
      </c>
      <c r="F19" s="39">
        <f t="shared" si="1"/>
        <v>0</v>
      </c>
      <c r="G19" s="24">
        <v>0.4</v>
      </c>
      <c r="H19" s="24">
        <v>0</v>
      </c>
      <c r="I19" s="24">
        <v>4.8</v>
      </c>
      <c r="J19" s="24">
        <f t="shared" si="23"/>
        <v>1.776</v>
      </c>
      <c r="K19" s="24">
        <f t="shared" si="2"/>
        <v>1.8720000000000001</v>
      </c>
      <c r="L19" s="39">
        <f t="shared" si="3"/>
        <v>1.8720000000000001</v>
      </c>
      <c r="M19" s="24">
        <v>0</v>
      </c>
      <c r="N19" s="24">
        <f t="shared" si="24"/>
        <v>0</v>
      </c>
      <c r="O19" s="24">
        <f t="shared" si="4"/>
        <v>0</v>
      </c>
      <c r="P19" s="39">
        <f t="shared" si="5"/>
        <v>0</v>
      </c>
      <c r="Q19" s="24">
        <v>0</v>
      </c>
      <c r="R19" s="24">
        <f t="shared" si="25"/>
        <v>0</v>
      </c>
      <c r="S19" s="24">
        <f t="shared" si="6"/>
        <v>0</v>
      </c>
      <c r="T19" s="39">
        <f t="shared" si="7"/>
        <v>0</v>
      </c>
      <c r="U19" s="24">
        <v>0</v>
      </c>
      <c r="V19" s="24">
        <f t="shared" si="26"/>
        <v>0</v>
      </c>
      <c r="W19" s="24">
        <f t="shared" si="8"/>
        <v>0</v>
      </c>
      <c r="X19" s="39">
        <f t="shared" si="9"/>
        <v>0</v>
      </c>
      <c r="Y19" s="24">
        <v>0</v>
      </c>
      <c r="Z19" s="24">
        <v>0</v>
      </c>
      <c r="AA19" s="24">
        <f t="shared" si="27"/>
        <v>0</v>
      </c>
      <c r="AB19" s="24">
        <f t="shared" si="10"/>
        <v>0</v>
      </c>
      <c r="AC19" s="39">
        <f t="shared" si="11"/>
        <v>0</v>
      </c>
      <c r="AD19" s="24">
        <v>0</v>
      </c>
      <c r="AE19" s="24">
        <f t="shared" si="28"/>
        <v>0</v>
      </c>
      <c r="AF19" s="24">
        <f t="shared" si="12"/>
        <v>0</v>
      </c>
      <c r="AG19" s="39">
        <f t="shared" si="13"/>
        <v>0</v>
      </c>
      <c r="AH19" s="24">
        <v>0</v>
      </c>
      <c r="AI19" s="24">
        <v>93</v>
      </c>
      <c r="AJ19" s="24">
        <f t="shared" si="29"/>
        <v>34.410000000000004</v>
      </c>
      <c r="AK19" s="24">
        <f t="shared" si="14"/>
        <v>36.270000000000003</v>
      </c>
      <c r="AL19" s="39">
        <f t="shared" si="15"/>
        <v>36.270000000000003</v>
      </c>
      <c r="AM19" s="24">
        <v>0</v>
      </c>
      <c r="AN19" s="24">
        <v>1.3</v>
      </c>
      <c r="AO19" s="24">
        <v>0</v>
      </c>
      <c r="AP19" s="24">
        <v>0</v>
      </c>
      <c r="AQ19" s="24">
        <v>0</v>
      </c>
      <c r="AR19" s="24">
        <f t="shared" si="30"/>
        <v>0</v>
      </c>
      <c r="AS19" s="24">
        <f t="shared" si="16"/>
        <v>0</v>
      </c>
      <c r="AT19" s="39">
        <f t="shared" si="17"/>
        <v>0</v>
      </c>
      <c r="AU19" s="24">
        <v>0</v>
      </c>
      <c r="AV19" s="24">
        <v>0.4</v>
      </c>
      <c r="AW19" s="24">
        <f t="shared" si="31"/>
        <v>0.14799999999999999</v>
      </c>
      <c r="AX19" s="24">
        <f t="shared" si="18"/>
        <v>0.156</v>
      </c>
      <c r="AY19" s="39">
        <f t="shared" si="19"/>
        <v>0.156</v>
      </c>
      <c r="AZ19" s="24">
        <v>0</v>
      </c>
      <c r="BA19" s="24">
        <f t="shared" si="32"/>
        <v>0</v>
      </c>
      <c r="BB19" s="24">
        <f t="shared" si="20"/>
        <v>0</v>
      </c>
      <c r="BC19" s="36">
        <f t="shared" si="21"/>
        <v>0</v>
      </c>
      <c r="BD19" s="24">
        <v>0</v>
      </c>
      <c r="BE19" s="29">
        <v>37</v>
      </c>
      <c r="BF19" s="29">
        <v>39</v>
      </c>
      <c r="BG19" s="104">
        <v>39</v>
      </c>
    </row>
    <row r="20" spans="2:59" x14ac:dyDescent="0.5">
      <c r="B20" s="49" t="s">
        <v>35</v>
      </c>
      <c r="C20" s="24">
        <v>0.7</v>
      </c>
      <c r="D20" s="24">
        <f t="shared" si="22"/>
        <v>0.308</v>
      </c>
      <c r="E20" s="24">
        <f t="shared" si="0"/>
        <v>0.28699999999999998</v>
      </c>
      <c r="F20" s="39">
        <f t="shared" si="1"/>
        <v>0.25900000000000001</v>
      </c>
      <c r="G20" s="24">
        <v>0</v>
      </c>
      <c r="H20" s="24">
        <v>0</v>
      </c>
      <c r="I20" s="24">
        <v>55.9</v>
      </c>
      <c r="J20" s="24">
        <f t="shared" si="23"/>
        <v>24.596000000000004</v>
      </c>
      <c r="K20" s="24">
        <f t="shared" si="2"/>
        <v>22.919</v>
      </c>
      <c r="L20" s="39">
        <f t="shared" si="3"/>
        <v>20.683000000000003</v>
      </c>
      <c r="M20" s="24">
        <v>0.4</v>
      </c>
      <c r="N20" s="24">
        <f t="shared" si="24"/>
        <v>0.17599999999999999</v>
      </c>
      <c r="O20" s="24">
        <f t="shared" si="4"/>
        <v>0.16400000000000001</v>
      </c>
      <c r="P20" s="39">
        <f t="shared" si="5"/>
        <v>0.14799999999999999</v>
      </c>
      <c r="Q20" s="24">
        <v>0</v>
      </c>
      <c r="R20" s="24">
        <f t="shared" si="25"/>
        <v>0</v>
      </c>
      <c r="S20" s="24">
        <f t="shared" si="6"/>
        <v>0</v>
      </c>
      <c r="T20" s="39">
        <f t="shared" si="7"/>
        <v>0</v>
      </c>
      <c r="U20" s="24">
        <v>1.1000000000000001</v>
      </c>
      <c r="V20" s="24">
        <f t="shared" si="26"/>
        <v>0.48400000000000004</v>
      </c>
      <c r="W20" s="24">
        <f t="shared" si="8"/>
        <v>0.45100000000000007</v>
      </c>
      <c r="X20" s="39">
        <f t="shared" si="9"/>
        <v>0.40700000000000003</v>
      </c>
      <c r="Y20" s="24">
        <v>0</v>
      </c>
      <c r="Z20" s="24">
        <v>0.4</v>
      </c>
      <c r="AA20" s="24">
        <f t="shared" si="27"/>
        <v>0.17599999999999999</v>
      </c>
      <c r="AB20" s="24">
        <f t="shared" si="10"/>
        <v>0.16400000000000001</v>
      </c>
      <c r="AC20" s="39">
        <f t="shared" si="11"/>
        <v>0.14799999999999999</v>
      </c>
      <c r="AD20" s="24">
        <v>0</v>
      </c>
      <c r="AE20" s="24">
        <f t="shared" si="28"/>
        <v>0</v>
      </c>
      <c r="AF20" s="24">
        <f t="shared" si="12"/>
        <v>0</v>
      </c>
      <c r="AG20" s="39">
        <f t="shared" si="13"/>
        <v>0</v>
      </c>
      <c r="AH20" s="24">
        <v>0</v>
      </c>
      <c r="AI20" s="24">
        <v>41.6</v>
      </c>
      <c r="AJ20" s="24">
        <f t="shared" si="29"/>
        <v>18.304000000000002</v>
      </c>
      <c r="AK20" s="24">
        <f t="shared" si="14"/>
        <v>17.056000000000001</v>
      </c>
      <c r="AL20" s="39">
        <f t="shared" si="15"/>
        <v>15.392000000000001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f t="shared" si="30"/>
        <v>0</v>
      </c>
      <c r="AS20" s="24">
        <f t="shared" si="16"/>
        <v>0</v>
      </c>
      <c r="AT20" s="39">
        <f t="shared" si="17"/>
        <v>0</v>
      </c>
      <c r="AU20" s="24">
        <v>0</v>
      </c>
      <c r="AV20" s="24">
        <v>0</v>
      </c>
      <c r="AW20" s="24">
        <f t="shared" si="31"/>
        <v>0</v>
      </c>
      <c r="AX20" s="24">
        <f t="shared" si="18"/>
        <v>0</v>
      </c>
      <c r="AY20" s="39">
        <f t="shared" si="19"/>
        <v>0</v>
      </c>
      <c r="AZ20" s="24">
        <v>0</v>
      </c>
      <c r="BA20" s="24">
        <f t="shared" si="32"/>
        <v>0</v>
      </c>
      <c r="BB20" s="24">
        <f t="shared" si="20"/>
        <v>0</v>
      </c>
      <c r="BC20" s="36">
        <f t="shared" si="21"/>
        <v>0</v>
      </c>
      <c r="BD20" s="24">
        <v>0</v>
      </c>
      <c r="BE20" s="29">
        <v>44</v>
      </c>
      <c r="BF20" s="29">
        <v>41</v>
      </c>
      <c r="BG20" s="104">
        <v>37</v>
      </c>
    </row>
    <row r="21" spans="2:59" x14ac:dyDescent="0.5">
      <c r="B21" s="49" t="s">
        <v>36</v>
      </c>
      <c r="C21" s="24">
        <v>0.3</v>
      </c>
      <c r="D21" s="24">
        <f t="shared" si="22"/>
        <v>0.17399999999999999</v>
      </c>
      <c r="E21" s="24">
        <f t="shared" si="0"/>
        <v>0.18</v>
      </c>
      <c r="F21" s="39">
        <f t="shared" si="1"/>
        <v>0.17099999999999999</v>
      </c>
      <c r="G21" s="24">
        <v>0</v>
      </c>
      <c r="H21" s="24">
        <v>0.3</v>
      </c>
      <c r="I21" s="24">
        <v>48.1</v>
      </c>
      <c r="J21" s="24">
        <f t="shared" si="23"/>
        <v>27.898000000000003</v>
      </c>
      <c r="K21" s="24">
        <f t="shared" si="2"/>
        <v>28.860000000000003</v>
      </c>
      <c r="L21" s="39">
        <f t="shared" si="3"/>
        <v>27.417000000000002</v>
      </c>
      <c r="M21" s="24">
        <v>0</v>
      </c>
      <c r="N21" s="24">
        <f t="shared" si="24"/>
        <v>0</v>
      </c>
      <c r="O21" s="24">
        <f t="shared" si="4"/>
        <v>0</v>
      </c>
      <c r="P21" s="39">
        <f t="shared" si="5"/>
        <v>0</v>
      </c>
      <c r="Q21" s="24">
        <v>0</v>
      </c>
      <c r="R21" s="24">
        <f t="shared" si="25"/>
        <v>0</v>
      </c>
      <c r="S21" s="24">
        <f t="shared" si="6"/>
        <v>0</v>
      </c>
      <c r="T21" s="39">
        <f t="shared" si="7"/>
        <v>0</v>
      </c>
      <c r="U21" s="24">
        <v>0.3</v>
      </c>
      <c r="V21" s="24">
        <f t="shared" si="26"/>
        <v>0.17400000000000002</v>
      </c>
      <c r="W21" s="24">
        <f t="shared" si="8"/>
        <v>0.18</v>
      </c>
      <c r="X21" s="39">
        <f t="shared" si="9"/>
        <v>0.17100000000000001</v>
      </c>
      <c r="Y21" s="24">
        <v>0</v>
      </c>
      <c r="Z21" s="24">
        <v>0.3</v>
      </c>
      <c r="AA21" s="24">
        <f t="shared" si="27"/>
        <v>0.17400000000000002</v>
      </c>
      <c r="AB21" s="24">
        <f t="shared" si="10"/>
        <v>0.18</v>
      </c>
      <c r="AC21" s="39">
        <f t="shared" si="11"/>
        <v>0.17100000000000001</v>
      </c>
      <c r="AD21" s="24">
        <v>0</v>
      </c>
      <c r="AE21" s="24">
        <f t="shared" si="28"/>
        <v>0</v>
      </c>
      <c r="AF21" s="24">
        <f t="shared" si="12"/>
        <v>0</v>
      </c>
      <c r="AG21" s="39">
        <f t="shared" si="13"/>
        <v>0</v>
      </c>
      <c r="AH21" s="24">
        <v>0</v>
      </c>
      <c r="AI21" s="24">
        <v>49.6</v>
      </c>
      <c r="AJ21" s="24">
        <f t="shared" si="29"/>
        <v>28.768000000000004</v>
      </c>
      <c r="AK21" s="24">
        <f t="shared" si="14"/>
        <v>29.76</v>
      </c>
      <c r="AL21" s="39">
        <f t="shared" si="15"/>
        <v>28.272000000000002</v>
      </c>
      <c r="AM21" s="24">
        <v>0</v>
      </c>
      <c r="AN21" s="24">
        <v>0</v>
      </c>
      <c r="AO21" s="24">
        <v>0</v>
      </c>
      <c r="AP21" s="24">
        <v>0.6</v>
      </c>
      <c r="AQ21" s="24">
        <v>0.6</v>
      </c>
      <c r="AR21" s="24">
        <f t="shared" si="30"/>
        <v>0.34800000000000003</v>
      </c>
      <c r="AS21" s="24">
        <f t="shared" si="16"/>
        <v>0.36</v>
      </c>
      <c r="AT21" s="39">
        <f t="shared" si="17"/>
        <v>0.34200000000000003</v>
      </c>
      <c r="AU21" s="24">
        <v>0</v>
      </c>
      <c r="AV21" s="24">
        <v>0</v>
      </c>
      <c r="AW21" s="24">
        <f t="shared" si="31"/>
        <v>0</v>
      </c>
      <c r="AX21" s="24">
        <f t="shared" si="18"/>
        <v>0</v>
      </c>
      <c r="AY21" s="39">
        <f t="shared" si="19"/>
        <v>0</v>
      </c>
      <c r="AZ21" s="24">
        <v>0</v>
      </c>
      <c r="BA21" s="24">
        <f t="shared" si="32"/>
        <v>0</v>
      </c>
      <c r="BB21" s="24">
        <f t="shared" si="20"/>
        <v>0</v>
      </c>
      <c r="BC21" s="36">
        <f t="shared" si="21"/>
        <v>0</v>
      </c>
      <c r="BD21" s="24">
        <v>0</v>
      </c>
      <c r="BE21" s="29">
        <v>58</v>
      </c>
      <c r="BF21" s="29">
        <v>60</v>
      </c>
      <c r="BG21" s="104">
        <v>57</v>
      </c>
    </row>
    <row r="22" spans="2:59" x14ac:dyDescent="0.5">
      <c r="B22" s="48" t="s">
        <v>38</v>
      </c>
      <c r="C22" s="24">
        <v>0.7</v>
      </c>
      <c r="D22" s="24">
        <f t="shared" si="22"/>
        <v>1.4139999999999997</v>
      </c>
      <c r="E22" s="24">
        <f t="shared" si="0"/>
        <v>1.5609999999999999</v>
      </c>
      <c r="F22" s="39">
        <f t="shared" si="1"/>
        <v>1.5539999999999998</v>
      </c>
      <c r="G22" s="24">
        <v>0</v>
      </c>
      <c r="H22" s="24">
        <v>0.2</v>
      </c>
      <c r="I22" s="24">
        <v>12.4</v>
      </c>
      <c r="J22" s="24">
        <f t="shared" si="23"/>
        <v>25.048000000000002</v>
      </c>
      <c r="K22" s="24">
        <f t="shared" si="2"/>
        <v>27.652000000000005</v>
      </c>
      <c r="L22" s="39">
        <f t="shared" si="3"/>
        <v>27.528000000000002</v>
      </c>
      <c r="M22" s="24">
        <v>0.1</v>
      </c>
      <c r="N22" s="24">
        <f t="shared" si="24"/>
        <v>0.20200000000000001</v>
      </c>
      <c r="O22" s="24">
        <f t="shared" si="4"/>
        <v>0.223</v>
      </c>
      <c r="P22" s="39">
        <f t="shared" si="5"/>
        <v>0.222</v>
      </c>
      <c r="Q22" s="24">
        <v>0.1</v>
      </c>
      <c r="R22" s="24">
        <f t="shared" si="25"/>
        <v>0.20200000000000001</v>
      </c>
      <c r="S22" s="24">
        <f t="shared" si="6"/>
        <v>0.223</v>
      </c>
      <c r="T22" s="39">
        <f t="shared" si="7"/>
        <v>0.222</v>
      </c>
      <c r="U22" s="24">
        <v>0</v>
      </c>
      <c r="V22" s="24">
        <f t="shared" si="26"/>
        <v>0</v>
      </c>
      <c r="W22" s="24">
        <f t="shared" si="8"/>
        <v>0</v>
      </c>
      <c r="X22" s="39">
        <f t="shared" si="9"/>
        <v>0</v>
      </c>
      <c r="Y22" s="24">
        <v>0</v>
      </c>
      <c r="Z22" s="24">
        <v>0</v>
      </c>
      <c r="AA22" s="24">
        <f t="shared" si="27"/>
        <v>0</v>
      </c>
      <c r="AB22" s="24">
        <f t="shared" si="10"/>
        <v>0</v>
      </c>
      <c r="AC22" s="39">
        <f t="shared" si="11"/>
        <v>0</v>
      </c>
      <c r="AD22" s="24">
        <v>0</v>
      </c>
      <c r="AE22" s="24">
        <f t="shared" si="28"/>
        <v>0</v>
      </c>
      <c r="AF22" s="24">
        <f t="shared" si="12"/>
        <v>0</v>
      </c>
      <c r="AG22" s="39">
        <f t="shared" si="13"/>
        <v>0</v>
      </c>
      <c r="AH22" s="24">
        <v>0</v>
      </c>
      <c r="AI22" s="24">
        <v>3</v>
      </c>
      <c r="AJ22" s="24">
        <f t="shared" si="29"/>
        <v>6.06</v>
      </c>
      <c r="AK22" s="24">
        <f t="shared" si="14"/>
        <v>6.6899999999999995</v>
      </c>
      <c r="AL22" s="39">
        <f t="shared" si="15"/>
        <v>6.66</v>
      </c>
      <c r="AM22" s="24">
        <v>0</v>
      </c>
      <c r="AN22" s="24">
        <v>0</v>
      </c>
      <c r="AO22" s="24">
        <v>0</v>
      </c>
      <c r="AP22" s="24">
        <v>0</v>
      </c>
      <c r="AQ22" s="24">
        <v>83.5</v>
      </c>
      <c r="AR22" s="24">
        <f t="shared" si="30"/>
        <v>168.67</v>
      </c>
      <c r="AS22" s="24">
        <f t="shared" si="16"/>
        <v>186.20499999999998</v>
      </c>
      <c r="AT22" s="39">
        <f t="shared" si="17"/>
        <v>185.37</v>
      </c>
      <c r="AU22" s="24">
        <v>0</v>
      </c>
      <c r="AV22" s="24">
        <v>0.1</v>
      </c>
      <c r="AW22" s="24">
        <f t="shared" si="31"/>
        <v>0.20200000000000001</v>
      </c>
      <c r="AX22" s="24">
        <f t="shared" si="18"/>
        <v>0.223</v>
      </c>
      <c r="AY22" s="39">
        <f t="shared" si="19"/>
        <v>0.222</v>
      </c>
      <c r="AZ22" s="24">
        <v>0.1</v>
      </c>
      <c r="BA22" s="24">
        <f t="shared" si="32"/>
        <v>0.20200000000000001</v>
      </c>
      <c r="BB22" s="24">
        <f t="shared" si="20"/>
        <v>0.223</v>
      </c>
      <c r="BC22" s="36">
        <f t="shared" si="21"/>
        <v>0.222</v>
      </c>
      <c r="BD22" s="24">
        <v>0</v>
      </c>
      <c r="BE22" s="29">
        <v>202</v>
      </c>
      <c r="BF22" s="29">
        <v>223</v>
      </c>
      <c r="BG22" s="104">
        <v>222</v>
      </c>
    </row>
    <row r="23" spans="2:59" x14ac:dyDescent="0.5">
      <c r="B23" s="49" t="s">
        <v>39</v>
      </c>
      <c r="C23" s="24">
        <v>0.5</v>
      </c>
      <c r="D23" s="24">
        <f t="shared" si="22"/>
        <v>0.32500000000000001</v>
      </c>
      <c r="E23" s="24">
        <f t="shared" si="0"/>
        <v>0.32500000000000001</v>
      </c>
      <c r="F23" s="39">
        <f t="shared" si="1"/>
        <v>0.31</v>
      </c>
      <c r="G23" s="24">
        <v>0</v>
      </c>
      <c r="H23" s="24">
        <v>0</v>
      </c>
      <c r="I23" s="24">
        <v>21.4</v>
      </c>
      <c r="J23" s="24">
        <f t="shared" si="23"/>
        <v>13.91</v>
      </c>
      <c r="K23" s="24">
        <f t="shared" si="2"/>
        <v>13.91</v>
      </c>
      <c r="L23" s="39">
        <f t="shared" si="3"/>
        <v>13.267999999999999</v>
      </c>
      <c r="M23" s="24">
        <v>0</v>
      </c>
      <c r="N23" s="24">
        <f t="shared" si="24"/>
        <v>0</v>
      </c>
      <c r="O23" s="24">
        <f t="shared" si="4"/>
        <v>0</v>
      </c>
      <c r="P23" s="39">
        <f t="shared" si="5"/>
        <v>0</v>
      </c>
      <c r="Q23" s="24">
        <v>0</v>
      </c>
      <c r="R23" s="24">
        <f t="shared" si="25"/>
        <v>0</v>
      </c>
      <c r="S23" s="24">
        <f t="shared" si="6"/>
        <v>0</v>
      </c>
      <c r="T23" s="39">
        <f t="shared" si="7"/>
        <v>0</v>
      </c>
      <c r="U23" s="24">
        <v>0</v>
      </c>
      <c r="V23" s="24">
        <f t="shared" si="26"/>
        <v>0</v>
      </c>
      <c r="W23" s="24">
        <f t="shared" si="8"/>
        <v>0</v>
      </c>
      <c r="X23" s="39">
        <f t="shared" si="9"/>
        <v>0</v>
      </c>
      <c r="Y23" s="24">
        <v>0</v>
      </c>
      <c r="Z23" s="24">
        <v>0</v>
      </c>
      <c r="AA23" s="24">
        <f t="shared" si="27"/>
        <v>0</v>
      </c>
      <c r="AB23" s="24">
        <f t="shared" si="10"/>
        <v>0</v>
      </c>
      <c r="AC23" s="39">
        <f t="shared" si="11"/>
        <v>0</v>
      </c>
      <c r="AD23" s="24">
        <v>0</v>
      </c>
      <c r="AE23" s="24">
        <f t="shared" si="28"/>
        <v>0</v>
      </c>
      <c r="AF23" s="24">
        <f t="shared" si="12"/>
        <v>0</v>
      </c>
      <c r="AG23" s="39">
        <f t="shared" si="13"/>
        <v>0</v>
      </c>
      <c r="AH23" s="24">
        <v>0</v>
      </c>
      <c r="AI23" s="24">
        <v>31.5</v>
      </c>
      <c r="AJ23" s="24">
        <f t="shared" si="29"/>
        <v>20.475000000000001</v>
      </c>
      <c r="AK23" s="24">
        <f t="shared" si="14"/>
        <v>20.475000000000001</v>
      </c>
      <c r="AL23" s="39">
        <f t="shared" si="15"/>
        <v>19.53</v>
      </c>
      <c r="AM23" s="24">
        <v>0</v>
      </c>
      <c r="AN23" s="24">
        <v>0</v>
      </c>
      <c r="AO23" s="24">
        <v>0</v>
      </c>
      <c r="AP23" s="24">
        <v>0</v>
      </c>
      <c r="AQ23" s="24">
        <v>45.8</v>
      </c>
      <c r="AR23" s="24">
        <f t="shared" si="30"/>
        <v>29.769999999999996</v>
      </c>
      <c r="AS23" s="24">
        <f t="shared" si="16"/>
        <v>29.769999999999996</v>
      </c>
      <c r="AT23" s="39">
        <f t="shared" si="17"/>
        <v>28.395999999999997</v>
      </c>
      <c r="AU23" s="24">
        <v>0.5</v>
      </c>
      <c r="AV23" s="24">
        <v>0</v>
      </c>
      <c r="AW23" s="24">
        <f t="shared" si="31"/>
        <v>0</v>
      </c>
      <c r="AX23" s="24">
        <f t="shared" si="18"/>
        <v>0</v>
      </c>
      <c r="AY23" s="39">
        <f t="shared" si="19"/>
        <v>0</v>
      </c>
      <c r="AZ23" s="24">
        <v>0.3</v>
      </c>
      <c r="BA23" s="24">
        <f t="shared" si="32"/>
        <v>0.19500000000000001</v>
      </c>
      <c r="BB23" s="24">
        <f t="shared" si="20"/>
        <v>0.19500000000000001</v>
      </c>
      <c r="BC23" s="36">
        <f t="shared" si="21"/>
        <v>0.186</v>
      </c>
      <c r="BD23" s="24">
        <v>0</v>
      </c>
      <c r="BE23" s="29">
        <v>65</v>
      </c>
      <c r="BF23" s="29">
        <v>65</v>
      </c>
      <c r="BG23" s="104">
        <v>62</v>
      </c>
    </row>
    <row r="24" spans="2:59" x14ac:dyDescent="0.5">
      <c r="B24" s="48" t="s">
        <v>40</v>
      </c>
      <c r="C24" s="24">
        <v>0.2</v>
      </c>
      <c r="D24" s="24">
        <f t="shared" si="22"/>
        <v>0.62</v>
      </c>
      <c r="E24" s="24">
        <f t="shared" si="0"/>
        <v>0.74</v>
      </c>
      <c r="F24" s="39">
        <f t="shared" si="1"/>
        <v>0.78600000000000014</v>
      </c>
      <c r="G24" s="24">
        <v>0.1</v>
      </c>
      <c r="H24" s="24">
        <v>0.1</v>
      </c>
      <c r="I24" s="24">
        <v>6.7</v>
      </c>
      <c r="J24" s="24">
        <f t="shared" si="23"/>
        <v>20.77</v>
      </c>
      <c r="K24" s="24">
        <f t="shared" si="2"/>
        <v>24.790000000000003</v>
      </c>
      <c r="L24" s="39">
        <f t="shared" si="3"/>
        <v>26.331000000000003</v>
      </c>
      <c r="M24" s="24">
        <v>0.1</v>
      </c>
      <c r="N24" s="24">
        <f t="shared" si="24"/>
        <v>0.31</v>
      </c>
      <c r="O24" s="24">
        <f t="shared" si="4"/>
        <v>0.37</v>
      </c>
      <c r="P24" s="39">
        <f t="shared" si="5"/>
        <v>0.39300000000000002</v>
      </c>
      <c r="Q24" s="24">
        <v>0.1</v>
      </c>
      <c r="R24" s="24">
        <f t="shared" si="25"/>
        <v>0.31</v>
      </c>
      <c r="S24" s="24">
        <f t="shared" si="6"/>
        <v>0.37</v>
      </c>
      <c r="T24" s="39">
        <f t="shared" si="7"/>
        <v>0.39300000000000002</v>
      </c>
      <c r="U24" s="24">
        <v>0</v>
      </c>
      <c r="V24" s="24">
        <f t="shared" si="26"/>
        <v>0</v>
      </c>
      <c r="W24" s="24">
        <f t="shared" si="8"/>
        <v>0</v>
      </c>
      <c r="X24" s="39">
        <f t="shared" si="9"/>
        <v>0</v>
      </c>
      <c r="Y24" s="24">
        <v>0</v>
      </c>
      <c r="Z24" s="24">
        <v>0</v>
      </c>
      <c r="AA24" s="24">
        <f t="shared" si="27"/>
        <v>0</v>
      </c>
      <c r="AB24" s="24">
        <f t="shared" si="10"/>
        <v>0</v>
      </c>
      <c r="AC24" s="39">
        <f t="shared" si="11"/>
        <v>0</v>
      </c>
      <c r="AD24" s="24">
        <v>0.1</v>
      </c>
      <c r="AE24" s="24">
        <f t="shared" si="28"/>
        <v>0.31</v>
      </c>
      <c r="AF24" s="24">
        <f t="shared" si="12"/>
        <v>0.37</v>
      </c>
      <c r="AG24" s="39">
        <f t="shared" si="13"/>
        <v>0.39300000000000002</v>
      </c>
      <c r="AH24" s="24">
        <v>0</v>
      </c>
      <c r="AI24" s="24">
        <v>0.1</v>
      </c>
      <c r="AJ24" s="24">
        <f t="shared" si="29"/>
        <v>0.31</v>
      </c>
      <c r="AK24" s="24">
        <f t="shared" si="14"/>
        <v>0.37</v>
      </c>
      <c r="AL24" s="39">
        <f t="shared" si="15"/>
        <v>0.39300000000000002</v>
      </c>
      <c r="AM24" s="24">
        <v>0</v>
      </c>
      <c r="AN24" s="24">
        <v>0</v>
      </c>
      <c r="AO24" s="24">
        <v>0</v>
      </c>
      <c r="AP24" s="24">
        <v>0</v>
      </c>
      <c r="AQ24" s="24">
        <v>0.7</v>
      </c>
      <c r="AR24" s="24">
        <f t="shared" si="30"/>
        <v>2.17</v>
      </c>
      <c r="AS24" s="24">
        <f t="shared" si="16"/>
        <v>2.59</v>
      </c>
      <c r="AT24" s="39">
        <f t="shared" si="17"/>
        <v>2.7509999999999999</v>
      </c>
      <c r="AU24" s="24">
        <v>0</v>
      </c>
      <c r="AV24" s="24">
        <v>91.8</v>
      </c>
      <c r="AW24" s="24">
        <f t="shared" si="31"/>
        <v>284.58</v>
      </c>
      <c r="AX24" s="24">
        <f t="shared" si="18"/>
        <v>339.66</v>
      </c>
      <c r="AY24" s="39">
        <f t="shared" si="19"/>
        <v>360.774</v>
      </c>
      <c r="AZ24" s="24">
        <v>0.1</v>
      </c>
      <c r="BA24" s="24">
        <f t="shared" si="32"/>
        <v>0.31</v>
      </c>
      <c r="BB24" s="24">
        <f t="shared" si="20"/>
        <v>0.37</v>
      </c>
      <c r="BC24" s="36">
        <f t="shared" si="21"/>
        <v>0.39300000000000002</v>
      </c>
      <c r="BD24" s="24">
        <v>0</v>
      </c>
      <c r="BE24" s="29">
        <v>310</v>
      </c>
      <c r="BF24" s="29">
        <v>370</v>
      </c>
      <c r="BG24" s="104">
        <v>393</v>
      </c>
    </row>
    <row r="25" spans="2:59" x14ac:dyDescent="0.5">
      <c r="B25" s="48" t="s">
        <v>42</v>
      </c>
      <c r="C25" s="24">
        <v>0.5</v>
      </c>
      <c r="D25" s="24">
        <f t="shared" si="22"/>
        <v>1.075</v>
      </c>
      <c r="E25" s="24">
        <f t="shared" si="0"/>
        <v>1.165</v>
      </c>
      <c r="F25" s="39">
        <f t="shared" si="1"/>
        <v>1.135</v>
      </c>
      <c r="G25" s="24">
        <v>0.1</v>
      </c>
      <c r="H25" s="24">
        <v>0.1</v>
      </c>
      <c r="I25" s="24">
        <v>11.9</v>
      </c>
      <c r="J25" s="24">
        <f t="shared" si="23"/>
        <v>25.585000000000001</v>
      </c>
      <c r="K25" s="24">
        <f t="shared" si="2"/>
        <v>27.727</v>
      </c>
      <c r="L25" s="39">
        <f t="shared" si="3"/>
        <v>27.013000000000002</v>
      </c>
      <c r="M25" s="24">
        <v>0</v>
      </c>
      <c r="N25" s="24">
        <f t="shared" si="24"/>
        <v>0</v>
      </c>
      <c r="O25" s="24">
        <f t="shared" si="4"/>
        <v>0</v>
      </c>
      <c r="P25" s="39">
        <f t="shared" si="5"/>
        <v>0</v>
      </c>
      <c r="Q25" s="24">
        <v>0.1</v>
      </c>
      <c r="R25" s="24">
        <f t="shared" si="25"/>
        <v>0.215</v>
      </c>
      <c r="S25" s="24">
        <f t="shared" si="6"/>
        <v>0.23300000000000001</v>
      </c>
      <c r="T25" s="39">
        <f t="shared" si="7"/>
        <v>0.22700000000000001</v>
      </c>
      <c r="U25" s="24">
        <v>0</v>
      </c>
      <c r="V25" s="24">
        <f t="shared" si="26"/>
        <v>0</v>
      </c>
      <c r="W25" s="24">
        <f t="shared" si="8"/>
        <v>0</v>
      </c>
      <c r="X25" s="39">
        <f t="shared" si="9"/>
        <v>0</v>
      </c>
      <c r="Y25" s="24">
        <v>0.1</v>
      </c>
      <c r="Z25" s="24">
        <v>0</v>
      </c>
      <c r="AA25" s="24">
        <f t="shared" si="27"/>
        <v>0</v>
      </c>
      <c r="AB25" s="24">
        <f t="shared" si="10"/>
        <v>0</v>
      </c>
      <c r="AC25" s="39">
        <f t="shared" si="11"/>
        <v>0</v>
      </c>
      <c r="AD25" s="24">
        <v>0</v>
      </c>
      <c r="AE25" s="24">
        <f t="shared" si="28"/>
        <v>0</v>
      </c>
      <c r="AF25" s="24">
        <f t="shared" si="12"/>
        <v>0</v>
      </c>
      <c r="AG25" s="39">
        <f t="shared" si="13"/>
        <v>0</v>
      </c>
      <c r="AH25" s="24">
        <v>0.1</v>
      </c>
      <c r="AI25" s="24">
        <v>0.2</v>
      </c>
      <c r="AJ25" s="24">
        <f t="shared" si="29"/>
        <v>0.43</v>
      </c>
      <c r="AK25" s="24">
        <f t="shared" si="14"/>
        <v>0.46600000000000003</v>
      </c>
      <c r="AL25" s="39">
        <f t="shared" si="15"/>
        <v>0.45400000000000001</v>
      </c>
      <c r="AM25" s="24">
        <v>0</v>
      </c>
      <c r="AN25" s="24">
        <v>0</v>
      </c>
      <c r="AO25" s="24">
        <v>0</v>
      </c>
      <c r="AP25" s="24">
        <v>0</v>
      </c>
      <c r="AQ25" s="24">
        <v>0.2</v>
      </c>
      <c r="AR25" s="24">
        <f t="shared" si="30"/>
        <v>0.43</v>
      </c>
      <c r="AS25" s="24">
        <f t="shared" si="16"/>
        <v>0.46600000000000003</v>
      </c>
      <c r="AT25" s="39">
        <f t="shared" si="17"/>
        <v>0.45400000000000001</v>
      </c>
      <c r="AU25" s="24">
        <v>0</v>
      </c>
      <c r="AV25" s="24">
        <v>0.4</v>
      </c>
      <c r="AW25" s="24">
        <f t="shared" si="31"/>
        <v>0.86</v>
      </c>
      <c r="AX25" s="24">
        <f t="shared" si="18"/>
        <v>0.93200000000000005</v>
      </c>
      <c r="AY25" s="39">
        <f t="shared" si="19"/>
        <v>0.90800000000000003</v>
      </c>
      <c r="AZ25" s="24">
        <v>86.4</v>
      </c>
      <c r="BA25" s="24">
        <f>AZ25*0.01*BE25</f>
        <v>185.76000000000002</v>
      </c>
      <c r="BB25" s="24">
        <f t="shared" si="20"/>
        <v>201.31200000000001</v>
      </c>
      <c r="BC25" s="36">
        <f t="shared" si="21"/>
        <v>196.12800000000001</v>
      </c>
      <c r="BD25" s="24">
        <v>0</v>
      </c>
      <c r="BE25" s="29">
        <v>215</v>
      </c>
      <c r="BF25" s="29">
        <v>233</v>
      </c>
      <c r="BG25" s="104">
        <v>227</v>
      </c>
    </row>
    <row r="26" spans="2:59" ht="20.399999999999999" thickBot="1" x14ac:dyDescent="0.55000000000000004">
      <c r="B26" s="50" t="s">
        <v>43</v>
      </c>
      <c r="C26" s="34">
        <v>0.6</v>
      </c>
      <c r="D26" s="34">
        <f t="shared" si="22"/>
        <v>0.39</v>
      </c>
      <c r="E26" s="34">
        <f t="shared" si="0"/>
        <v>0.43199999999999994</v>
      </c>
      <c r="F26" s="40">
        <f t="shared" si="1"/>
        <v>0.43199999999999994</v>
      </c>
      <c r="G26" s="34">
        <v>0.3</v>
      </c>
      <c r="H26" s="34">
        <v>0</v>
      </c>
      <c r="I26" s="34">
        <v>24</v>
      </c>
      <c r="J26" s="34">
        <f t="shared" si="23"/>
        <v>15.6</v>
      </c>
      <c r="K26" s="34">
        <f t="shared" si="2"/>
        <v>17.28</v>
      </c>
      <c r="L26" s="40">
        <f t="shared" si="3"/>
        <v>17.28</v>
      </c>
      <c r="M26" s="34">
        <v>0</v>
      </c>
      <c r="N26" s="34">
        <f t="shared" si="24"/>
        <v>0</v>
      </c>
      <c r="O26" s="34">
        <f t="shared" si="4"/>
        <v>0</v>
      </c>
      <c r="P26" s="40">
        <f t="shared" si="5"/>
        <v>0</v>
      </c>
      <c r="Q26" s="34">
        <v>0</v>
      </c>
      <c r="R26" s="34">
        <f t="shared" si="25"/>
        <v>0</v>
      </c>
      <c r="S26" s="34">
        <f t="shared" si="6"/>
        <v>0</v>
      </c>
      <c r="T26" s="40">
        <f t="shared" si="7"/>
        <v>0</v>
      </c>
      <c r="U26" s="34">
        <v>0</v>
      </c>
      <c r="V26" s="34">
        <f t="shared" si="26"/>
        <v>0</v>
      </c>
      <c r="W26" s="34">
        <f t="shared" si="8"/>
        <v>0</v>
      </c>
      <c r="X26" s="40">
        <f t="shared" si="9"/>
        <v>0</v>
      </c>
      <c r="Y26" s="34">
        <v>0.3</v>
      </c>
      <c r="Z26" s="34">
        <v>0</v>
      </c>
      <c r="AA26" s="34">
        <f t="shared" si="27"/>
        <v>0</v>
      </c>
      <c r="AB26" s="34">
        <f t="shared" si="10"/>
        <v>0</v>
      </c>
      <c r="AC26" s="40">
        <f t="shared" si="11"/>
        <v>0</v>
      </c>
      <c r="AD26" s="34">
        <v>0.3</v>
      </c>
      <c r="AE26" s="34">
        <f t="shared" si="28"/>
        <v>0.19500000000000001</v>
      </c>
      <c r="AF26" s="34">
        <f t="shared" si="12"/>
        <v>0.216</v>
      </c>
      <c r="AG26" s="40">
        <f t="shared" si="13"/>
        <v>0.216</v>
      </c>
      <c r="AH26" s="34">
        <v>0</v>
      </c>
      <c r="AI26" s="34">
        <v>0.3</v>
      </c>
      <c r="AJ26" s="34">
        <f t="shared" si="29"/>
        <v>0.19500000000000001</v>
      </c>
      <c r="AK26" s="34">
        <f t="shared" si="14"/>
        <v>0.216</v>
      </c>
      <c r="AL26" s="40">
        <f t="shared" si="15"/>
        <v>0.216</v>
      </c>
      <c r="AM26" s="24">
        <v>0</v>
      </c>
      <c r="AN26" s="24">
        <v>0</v>
      </c>
      <c r="AO26" s="24">
        <v>0</v>
      </c>
      <c r="AP26" s="24">
        <v>0</v>
      </c>
      <c r="AQ26" s="24">
        <v>0.3</v>
      </c>
      <c r="AR26" s="24">
        <f t="shared" si="30"/>
        <v>0.19500000000000001</v>
      </c>
      <c r="AS26" s="24">
        <f t="shared" si="16"/>
        <v>0.216</v>
      </c>
      <c r="AT26" s="39">
        <f t="shared" si="17"/>
        <v>0.216</v>
      </c>
      <c r="AU26" s="24">
        <v>0</v>
      </c>
      <c r="AV26" s="24">
        <v>0.3</v>
      </c>
      <c r="AW26" s="24">
        <f t="shared" si="31"/>
        <v>0.19500000000000001</v>
      </c>
      <c r="AX26" s="24">
        <f t="shared" si="18"/>
        <v>0.216</v>
      </c>
      <c r="AY26" s="39">
        <f t="shared" si="19"/>
        <v>0.216</v>
      </c>
      <c r="AZ26" s="24">
        <v>73.3</v>
      </c>
      <c r="BA26" s="24">
        <f>AZ26*0.01*BE26</f>
        <v>47.644999999999996</v>
      </c>
      <c r="BB26" s="24">
        <f t="shared" si="20"/>
        <v>52.775999999999996</v>
      </c>
      <c r="BC26" s="36">
        <f t="shared" si="21"/>
        <v>52.775999999999996</v>
      </c>
      <c r="BD26" s="24">
        <v>0.3</v>
      </c>
      <c r="BE26" s="32">
        <v>65</v>
      </c>
      <c r="BF26" s="32">
        <v>72</v>
      </c>
      <c r="BG26" s="105">
        <v>72</v>
      </c>
    </row>
    <row r="27" spans="2:59" ht="20.399999999999999" thickBot="1" x14ac:dyDescent="0.55000000000000004">
      <c r="B27" s="50" t="s">
        <v>82</v>
      </c>
      <c r="C27" s="34"/>
      <c r="D27" s="34">
        <f>SUM(D6:D26)</f>
        <v>388.12299999999993</v>
      </c>
      <c r="E27" s="34">
        <f t="shared" ref="E27:F27" si="33">SUM(E6:E26)</f>
        <v>415.60800000000006</v>
      </c>
      <c r="F27" s="53">
        <f t="shared" si="33"/>
        <v>407.71499999999997</v>
      </c>
      <c r="G27" s="34"/>
      <c r="H27" s="34"/>
      <c r="I27" s="34"/>
      <c r="J27" s="34">
        <f>SUM(J6:J26)</f>
        <v>2713.8149999999996</v>
      </c>
      <c r="K27" s="34">
        <f t="shared" ref="K27" si="34">SUM(K6:K26)</f>
        <v>3405.3289999999997</v>
      </c>
      <c r="L27" s="53">
        <f t="shared" ref="L27" si="35">SUM(L6:L26)</f>
        <v>3713.9609999999998</v>
      </c>
      <c r="M27" s="34"/>
      <c r="N27" s="34">
        <f>SUM(N6:N26)</f>
        <v>85.890000000000015</v>
      </c>
      <c r="O27" s="34">
        <f t="shared" ref="O27" si="36">SUM(O6:O26)</f>
        <v>87.04000000000002</v>
      </c>
      <c r="P27" s="40">
        <f t="shared" ref="P27" si="37">SUM(P6:P26)</f>
        <v>83.278999999999996</v>
      </c>
      <c r="Q27" s="34"/>
      <c r="R27" s="34">
        <f>SUM(R6:R26)</f>
        <v>43.608000000000011</v>
      </c>
      <c r="S27" s="34">
        <f t="shared" ref="S27" si="38">SUM(S6:S26)</f>
        <v>45.145999999999987</v>
      </c>
      <c r="T27" s="40">
        <f t="shared" ref="T27" si="39">SUM(T6:T26)</f>
        <v>43.192999999999998</v>
      </c>
      <c r="U27" s="34"/>
      <c r="V27" s="34">
        <f>SUM(V6:V26)</f>
        <v>70.288000000000011</v>
      </c>
      <c r="W27" s="34">
        <f>SUM(W6:W26)</f>
        <v>70.51400000000001</v>
      </c>
      <c r="X27" s="40">
        <f>SUM(X6:X26)</f>
        <v>66.884</v>
      </c>
      <c r="Y27" s="34"/>
      <c r="Z27" s="34"/>
      <c r="AA27" s="34">
        <f>SUM(AA6:AA26)</f>
        <v>143.00099999999998</v>
      </c>
      <c r="AB27" s="34">
        <f t="shared" ref="AB27" si="40">SUM(AB6:AB26)</f>
        <v>145.64399999999998</v>
      </c>
      <c r="AC27" s="40">
        <f t="shared" ref="AC27" si="41">SUM(AC6:AC26)</f>
        <v>141.69199999999998</v>
      </c>
      <c r="AD27" s="34"/>
      <c r="AE27" s="34">
        <f>SUM(AE6:AE26)</f>
        <v>173.68800000000002</v>
      </c>
      <c r="AF27" s="34">
        <f t="shared" ref="AF27" si="42">SUM(AF6:AF26)</f>
        <v>201.49800000000005</v>
      </c>
      <c r="AG27" s="40">
        <f t="shared" ref="AG27" si="43">SUM(AG6:AG26)</f>
        <v>209.20800000000006</v>
      </c>
      <c r="AH27" s="34"/>
      <c r="AI27" s="34"/>
      <c r="AJ27" s="34">
        <f>SUM(AJ6:AJ26)</f>
        <v>554.49</v>
      </c>
      <c r="AK27" s="34">
        <f t="shared" ref="AK27" si="44">SUM(AK6:AK26)</f>
        <v>612.32600000000014</v>
      </c>
      <c r="AL27" s="40">
        <f t="shared" ref="AL27" si="45">SUM(AL6:AL26)</f>
        <v>622.48800000000006</v>
      </c>
      <c r="AM27" s="34"/>
      <c r="AN27" s="34"/>
      <c r="AO27" s="34"/>
      <c r="AP27" s="34"/>
      <c r="AQ27" s="51"/>
      <c r="AR27" s="51">
        <f>SUM(AR6:AR26)</f>
        <v>201.583</v>
      </c>
      <c r="AS27" s="51">
        <f t="shared" ref="AS27" si="46">SUM(AS6:AS26)</f>
        <v>219.607</v>
      </c>
      <c r="AT27" s="53">
        <f t="shared" ref="AT27" si="47">SUM(AT6:AT26)</f>
        <v>217.52900000000002</v>
      </c>
      <c r="AU27" s="51"/>
      <c r="AV27" s="51"/>
      <c r="AW27" s="51">
        <f>SUM(AW6:AW26)</f>
        <v>289.541</v>
      </c>
      <c r="AX27" s="51">
        <f t="shared" ref="AX27" si="48">SUM(AX6:AX26)</f>
        <v>344.97500000000002</v>
      </c>
      <c r="AY27" s="53">
        <f t="shared" ref="AY27" si="49">SUM(AY6:AY26)</f>
        <v>366.02800000000002</v>
      </c>
      <c r="AZ27" s="51"/>
      <c r="BA27" s="51">
        <f>SUM(BA6:BA26)</f>
        <v>234.11200000000002</v>
      </c>
      <c r="BB27" s="51">
        <f t="shared" ref="BB27" si="50">SUM(BB6:BB26)</f>
        <v>254.87600000000003</v>
      </c>
      <c r="BC27" s="52">
        <f t="shared" ref="BC27" si="51">SUM(BC6:BC26)</f>
        <v>249.70499999999998</v>
      </c>
      <c r="BD27" s="24"/>
    </row>
    <row r="28" spans="2:59" ht="20.399999999999999" thickBot="1" x14ac:dyDescent="0.55000000000000004">
      <c r="B28" s="50" t="s">
        <v>100</v>
      </c>
      <c r="C28" s="65"/>
      <c r="D28" s="98">
        <v>1</v>
      </c>
      <c r="E28" s="98">
        <f>E27/D27</f>
        <v>1.0708151797239538</v>
      </c>
      <c r="F28" s="99">
        <f>F27/D27</f>
        <v>1.0504788430471785</v>
      </c>
      <c r="G28" s="98"/>
      <c r="H28" s="98"/>
      <c r="I28" s="98"/>
      <c r="J28" s="98">
        <v>1</v>
      </c>
      <c r="K28" s="98">
        <f>K27/J27</f>
        <v>1.254812505642426</v>
      </c>
      <c r="L28" s="99">
        <f>L27/J27</f>
        <v>1.3685387544840015</v>
      </c>
      <c r="M28" s="98"/>
      <c r="N28" s="98">
        <v>1</v>
      </c>
      <c r="O28" s="98">
        <f>O27/N27</f>
        <v>1.0133892187681919</v>
      </c>
      <c r="P28" s="99">
        <f>P27/N27</f>
        <v>0.96960065199673984</v>
      </c>
      <c r="Q28" s="98"/>
      <c r="R28" s="98">
        <v>1</v>
      </c>
      <c r="S28" s="98">
        <f>S27/R27</f>
        <v>1.0352687580260498</v>
      </c>
      <c r="T28" s="99">
        <f>T27/R27</f>
        <v>0.9904833975417352</v>
      </c>
      <c r="U28" s="98"/>
      <c r="V28" s="98">
        <v>1</v>
      </c>
      <c r="W28" s="98">
        <f>W27/V27</f>
        <v>1.0032153425904848</v>
      </c>
      <c r="X28" s="99">
        <f>X27/V27</f>
        <v>0.9515706806282721</v>
      </c>
      <c r="Y28" s="98"/>
      <c r="Z28" s="98"/>
      <c r="AA28" s="98">
        <v>1</v>
      </c>
      <c r="AB28" s="98">
        <f>AB27/AA27</f>
        <v>1.0184823882350473</v>
      </c>
      <c r="AC28" s="99">
        <f>AC27/AA27</f>
        <v>0.99084621785861637</v>
      </c>
      <c r="AD28" s="98"/>
      <c r="AE28" s="98">
        <v>1</v>
      </c>
      <c r="AF28" s="98">
        <f>AF27/AE27</f>
        <v>1.1601146884067985</v>
      </c>
      <c r="AG28" s="99">
        <f>AG27/AE27</f>
        <v>1.2045046289899131</v>
      </c>
      <c r="AH28" s="98"/>
      <c r="AI28" s="98"/>
      <c r="AJ28" s="98">
        <v>1</v>
      </c>
      <c r="AK28" s="98">
        <f>AK27/AJ27</f>
        <v>1.1043048567151799</v>
      </c>
      <c r="AL28" s="99">
        <f>AL27/AJ27</f>
        <v>1.1226316074230374</v>
      </c>
      <c r="AM28" s="98"/>
      <c r="AN28" s="98"/>
      <c r="AO28" s="98"/>
      <c r="AP28" s="98"/>
      <c r="AQ28" s="98"/>
      <c r="AR28" s="98">
        <v>1</v>
      </c>
      <c r="AS28" s="98">
        <f>AS27/AR27</f>
        <v>1.0894123016325781</v>
      </c>
      <c r="AT28" s="99">
        <f>AT27/AR27</f>
        <v>1.0791038926893639</v>
      </c>
      <c r="AU28" s="98"/>
      <c r="AV28" s="98"/>
      <c r="AW28" s="98">
        <v>1</v>
      </c>
      <c r="AX28" s="98">
        <f>AX27/AW27</f>
        <v>1.1914547507952242</v>
      </c>
      <c r="AY28" s="99">
        <f>AY27/AW27</f>
        <v>1.264166387489164</v>
      </c>
      <c r="AZ28" s="98"/>
      <c r="BA28" s="98">
        <v>1</v>
      </c>
      <c r="BB28" s="98">
        <f>BB27/BA27</f>
        <v>1.0886925915800985</v>
      </c>
      <c r="BC28" s="100">
        <f>BC27/BA27</f>
        <v>1.0666048728813557</v>
      </c>
    </row>
  </sheetData>
  <sheetProtection algorithmName="SHA-512" hashValue="sdZ3RO6mjE4zSEZEh6vFaxm7AYzXQLwtyyn9czE9Ht27rSyDuDFF8qXYb8HpDVLHIueR7+eXflQoP1aLS74irA==" saltValue="3n4zd7xUd7OkmCIY9/05pg==" spinCount="100000" sheet="1" objects="1" scenarios="1"/>
  <mergeCells count="1">
    <mergeCell ref="BE2:BF2"/>
  </mergeCells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F957-8559-6C41-8811-B2E557DE35E0}">
  <dimension ref="B1:U27"/>
  <sheetViews>
    <sheetView zoomScaleNormal="100" workbookViewId="0"/>
  </sheetViews>
  <sheetFormatPr defaultColWidth="10.90625" defaultRowHeight="19.8" x14ac:dyDescent="0.5"/>
  <cols>
    <col min="3" max="3" width="9.54296875" customWidth="1"/>
    <col min="4" max="4" width="9.453125" customWidth="1"/>
    <col min="5" max="5" width="8.26953125" customWidth="1"/>
    <col min="6" max="6" width="8.54296875" customWidth="1"/>
    <col min="7" max="7" width="8" customWidth="1"/>
    <col min="8" max="8" width="9.81640625" customWidth="1"/>
    <col min="9" max="10" width="8.26953125" customWidth="1"/>
    <col min="12" max="12" width="10.1796875" customWidth="1"/>
    <col min="13" max="14" width="8.1796875" customWidth="1"/>
    <col min="16" max="17" width="12.1796875" bestFit="1" customWidth="1"/>
  </cols>
  <sheetData>
    <row r="1" spans="2:21" s="1" customFormat="1" ht="34.950000000000003" customHeight="1" x14ac:dyDescent="0.5"/>
    <row r="2" spans="2:21" ht="20.399999999999999" thickBot="1" x14ac:dyDescent="0.55000000000000004"/>
    <row r="3" spans="2:21" x14ac:dyDescent="0.5">
      <c r="B3" s="69" t="s">
        <v>10</v>
      </c>
      <c r="C3" s="38" t="s">
        <v>11</v>
      </c>
      <c r="D3" s="70" t="s">
        <v>12</v>
      </c>
      <c r="E3" s="110" t="s">
        <v>13</v>
      </c>
      <c r="F3" s="111"/>
      <c r="G3" s="112"/>
      <c r="H3" s="70" t="s">
        <v>12</v>
      </c>
      <c r="I3" s="110" t="s">
        <v>13</v>
      </c>
      <c r="J3" s="111"/>
      <c r="K3" s="112"/>
      <c r="L3" s="70" t="s">
        <v>12</v>
      </c>
      <c r="M3" s="110" t="s">
        <v>13</v>
      </c>
      <c r="N3" s="111"/>
      <c r="O3" s="113"/>
      <c r="P3" s="1"/>
      <c r="Q3" s="114" t="s">
        <v>92</v>
      </c>
      <c r="R3" s="115"/>
      <c r="S3" s="1"/>
      <c r="T3" s="1"/>
      <c r="U3" s="1"/>
    </row>
    <row r="4" spans="2:21" x14ac:dyDescent="0.5">
      <c r="B4" s="71"/>
      <c r="C4" s="2"/>
      <c r="D4" s="57" t="s">
        <v>91</v>
      </c>
      <c r="E4" s="3" t="s">
        <v>14</v>
      </c>
      <c r="F4" s="5" t="s">
        <v>15</v>
      </c>
      <c r="G4" s="4" t="s">
        <v>16</v>
      </c>
      <c r="H4" s="57" t="s">
        <v>17</v>
      </c>
      <c r="I4" s="3" t="s">
        <v>14</v>
      </c>
      <c r="J4" s="5" t="s">
        <v>15</v>
      </c>
      <c r="K4" s="4" t="s">
        <v>16</v>
      </c>
      <c r="L4" s="57" t="s">
        <v>81</v>
      </c>
      <c r="M4" s="3" t="s">
        <v>14</v>
      </c>
      <c r="N4" s="5" t="s">
        <v>15</v>
      </c>
      <c r="O4" s="72" t="s">
        <v>16</v>
      </c>
      <c r="Q4" s="29">
        <v>2040</v>
      </c>
      <c r="R4" s="30">
        <v>2050</v>
      </c>
    </row>
    <row r="5" spans="2:21" x14ac:dyDescent="0.5">
      <c r="B5" s="29" t="s">
        <v>18</v>
      </c>
      <c r="C5" s="26" t="s">
        <v>19</v>
      </c>
      <c r="D5" s="7">
        <f>'c.放射線算定数（二次医療圏毎）'!$C$10</f>
        <v>1235</v>
      </c>
      <c r="E5" s="8">
        <f>D5/250</f>
        <v>4.9400000000000004</v>
      </c>
      <c r="F5" s="73">
        <f>D5/300</f>
        <v>4.1166666666666663</v>
      </c>
      <c r="G5" s="9">
        <f>D5/350</f>
        <v>3.5285714285714285</v>
      </c>
      <c r="H5" s="84">
        <f>D5*Q5</f>
        <v>1322.4567469590829</v>
      </c>
      <c r="I5" s="8">
        <f>H5/250</f>
        <v>5.2898269878363315</v>
      </c>
      <c r="J5" s="73">
        <f>H5/300</f>
        <v>4.408189156530276</v>
      </c>
      <c r="K5" s="10">
        <f>H5/350</f>
        <v>3.7784478484545225</v>
      </c>
      <c r="L5" s="84">
        <f>D5*R5</f>
        <v>1297.3413711632654</v>
      </c>
      <c r="M5" s="8">
        <f>L5/250</f>
        <v>5.1893654846530612</v>
      </c>
      <c r="N5" s="73">
        <f>L5/300</f>
        <v>4.3244712372108847</v>
      </c>
      <c r="O5" s="74">
        <f>L5/350</f>
        <v>3.7066896318950442</v>
      </c>
      <c r="Q5" s="58">
        <v>1.0708151797239538</v>
      </c>
      <c r="R5" s="42">
        <v>1.0504788430471785</v>
      </c>
      <c r="T5" t="s">
        <v>90</v>
      </c>
      <c r="U5" s="15"/>
    </row>
    <row r="6" spans="2:21" x14ac:dyDescent="0.5">
      <c r="B6" s="29"/>
      <c r="C6" s="6" t="s">
        <v>20</v>
      </c>
      <c r="D6" s="7">
        <f>'c.放射線算定数（二次医療圏毎）'!C11</f>
        <v>0</v>
      </c>
      <c r="E6" s="8"/>
      <c r="F6" s="73"/>
      <c r="G6" s="9"/>
      <c r="H6" s="85"/>
      <c r="I6" s="8"/>
      <c r="J6" s="73"/>
      <c r="K6" s="9"/>
      <c r="L6" s="85"/>
      <c r="M6" s="8"/>
      <c r="N6" s="73"/>
      <c r="O6" s="75"/>
      <c r="Q6" s="59"/>
      <c r="R6" s="35"/>
      <c r="T6" t="s">
        <v>89</v>
      </c>
      <c r="U6" s="18"/>
    </row>
    <row r="7" spans="2:21" x14ac:dyDescent="0.5">
      <c r="B7" s="29"/>
      <c r="C7" s="6" t="s">
        <v>21</v>
      </c>
      <c r="D7" s="7">
        <f>'c.放射線算定数（二次医療圏毎）'!C12</f>
        <v>0</v>
      </c>
      <c r="E7" s="8"/>
      <c r="F7" s="73"/>
      <c r="G7" s="9"/>
      <c r="H7" s="85"/>
      <c r="I7" s="8"/>
      <c r="J7" s="73"/>
      <c r="K7" s="9"/>
      <c r="L7" s="92"/>
      <c r="M7" s="8"/>
      <c r="N7" s="73"/>
      <c r="O7" s="75"/>
      <c r="Q7" s="59"/>
      <c r="R7" s="35"/>
      <c r="T7" t="s">
        <v>88</v>
      </c>
      <c r="U7" s="17"/>
    </row>
    <row r="8" spans="2:21" x14ac:dyDescent="0.5">
      <c r="B8" s="29" t="s">
        <v>22</v>
      </c>
      <c r="C8" s="26" t="s">
        <v>23</v>
      </c>
      <c r="D8" s="7">
        <f>'c.放射線算定数（二次医療圏毎）'!C13</f>
        <v>7698</v>
      </c>
      <c r="E8" s="8">
        <f t="shared" ref="E8:E10" si="0">D8/250</f>
        <v>30.792000000000002</v>
      </c>
      <c r="F8" s="73">
        <f t="shared" ref="F8:F10" si="1">D8/300</f>
        <v>25.66</v>
      </c>
      <c r="G8" s="9">
        <f t="shared" ref="G8:G10" si="2">D8/350</f>
        <v>21.994285714285713</v>
      </c>
      <c r="H8" s="86">
        <f>D8*Q8</f>
        <v>9659.546668435396</v>
      </c>
      <c r="I8" s="8">
        <f>H8/250</f>
        <v>38.638186673741586</v>
      </c>
      <c r="J8" s="73">
        <f>H8/300</f>
        <v>32.198488894784653</v>
      </c>
      <c r="K8" s="9">
        <f>H8/350</f>
        <v>27.598704766958274</v>
      </c>
      <c r="L8" s="86">
        <f>D8*R8</f>
        <v>10535.011332017844</v>
      </c>
      <c r="M8" s="8">
        <f>L8/250</f>
        <v>42.14004532807138</v>
      </c>
      <c r="N8" s="73">
        <f>L8/300</f>
        <v>35.116704440059479</v>
      </c>
      <c r="O8" s="75">
        <f>L8/350</f>
        <v>30.100032377193841</v>
      </c>
      <c r="Q8" s="60">
        <v>1.254812505642426</v>
      </c>
      <c r="R8" s="43">
        <v>1.3685387544840015</v>
      </c>
      <c r="T8" t="s">
        <v>87</v>
      </c>
      <c r="U8" s="16"/>
    </row>
    <row r="9" spans="2:21" x14ac:dyDescent="0.5">
      <c r="B9" s="29"/>
      <c r="C9" s="26" t="s">
        <v>24</v>
      </c>
      <c r="D9">
        <f>'c.放射線算定数（二次医療圏毎）'!C14</f>
        <v>303</v>
      </c>
      <c r="E9" s="8">
        <f t="shared" si="0"/>
        <v>1.212</v>
      </c>
      <c r="F9" s="73">
        <f t="shared" si="1"/>
        <v>1.01</v>
      </c>
      <c r="G9" s="9">
        <f t="shared" si="2"/>
        <v>0.86571428571428577</v>
      </c>
      <c r="H9" s="85">
        <f>D9*Q9</f>
        <v>307.05693328676216</v>
      </c>
      <c r="I9" s="8">
        <f t="shared" ref="I9:I11" si="3">H9/250</f>
        <v>1.2282277331470486</v>
      </c>
      <c r="J9" s="73">
        <f t="shared" ref="J9:J11" si="4">H9/300</f>
        <v>1.0235231109558738</v>
      </c>
      <c r="K9" s="9">
        <f t="shared" ref="K9:K11" si="5">H9/350</f>
        <v>0.87730552367646331</v>
      </c>
      <c r="L9" s="92">
        <f>D9*R9</f>
        <v>293.78899755501214</v>
      </c>
      <c r="M9" s="8">
        <f t="shared" ref="M9:M11" si="6">L9/250</f>
        <v>1.1751559902200486</v>
      </c>
      <c r="N9" s="73">
        <f t="shared" ref="N9:N11" si="7">L9/300</f>
        <v>0.97929665851670711</v>
      </c>
      <c r="O9" s="75">
        <f t="shared" ref="O9:O11" si="8">L9/350</f>
        <v>0.83939713587146325</v>
      </c>
      <c r="Q9" s="59">
        <v>1.0133892187681919</v>
      </c>
      <c r="R9" s="35">
        <v>0.96960065199673984</v>
      </c>
    </row>
    <row r="10" spans="2:21" x14ac:dyDescent="0.5">
      <c r="B10" s="29"/>
      <c r="C10" s="41" t="s">
        <v>25</v>
      </c>
      <c r="D10" s="8">
        <f>'c.放射線算定数（二次医療圏毎）'!C15</f>
        <v>147</v>
      </c>
      <c r="E10" s="8">
        <f t="shared" si="0"/>
        <v>0.58799999999999997</v>
      </c>
      <c r="F10" s="73">
        <f t="shared" si="1"/>
        <v>0.49</v>
      </c>
      <c r="G10" s="9">
        <f t="shared" si="2"/>
        <v>0.42</v>
      </c>
      <c r="H10" s="85">
        <f>D10*Q10</f>
        <v>152.18450742982932</v>
      </c>
      <c r="I10" s="8">
        <f t="shared" ref="I10" si="9">H10/250</f>
        <v>0.60873802971931734</v>
      </c>
      <c r="J10" s="73">
        <f t="shared" ref="J10" si="10">H10/300</f>
        <v>0.50728169143276436</v>
      </c>
      <c r="K10" s="9">
        <f t="shared" ref="K10" si="11">H10/350</f>
        <v>0.4348128783709409</v>
      </c>
      <c r="L10" s="92">
        <f>D10*R10</f>
        <v>145.60105943863508</v>
      </c>
      <c r="M10" s="8">
        <f t="shared" ref="M10" si="12">L10/250</f>
        <v>0.58240423775454031</v>
      </c>
      <c r="N10" s="73">
        <f t="shared" ref="N10" si="13">L10/300</f>
        <v>0.48533686479545024</v>
      </c>
      <c r="O10" s="75">
        <f t="shared" ref="O10" si="14">L10/350</f>
        <v>0.41600302696752878</v>
      </c>
      <c r="Q10" s="59">
        <v>1.0352687580260498</v>
      </c>
      <c r="R10" s="35">
        <v>0.9904833975417352</v>
      </c>
      <c r="T10" s="21" t="s">
        <v>84</v>
      </c>
      <c r="U10" s="19"/>
    </row>
    <row r="11" spans="2:21" x14ac:dyDescent="0.5">
      <c r="B11" s="29"/>
      <c r="C11" s="26" t="s">
        <v>26</v>
      </c>
      <c r="D11">
        <f>'c.放射線算定数（二次医療圏毎）'!C16</f>
        <v>159</v>
      </c>
      <c r="E11" s="8">
        <f>D11/250</f>
        <v>0.63600000000000001</v>
      </c>
      <c r="F11" s="73">
        <f>D11/300</f>
        <v>0.53</v>
      </c>
      <c r="G11" s="9">
        <f>D11/350</f>
        <v>0.45428571428571429</v>
      </c>
      <c r="H11" s="85">
        <f>D11*Q11</f>
        <v>159.51123947188708</v>
      </c>
      <c r="I11" s="8">
        <f t="shared" si="3"/>
        <v>0.63804495788754834</v>
      </c>
      <c r="J11" s="73">
        <f t="shared" si="4"/>
        <v>0.53170413157295693</v>
      </c>
      <c r="K11" s="9">
        <f t="shared" si="5"/>
        <v>0.45574639849110593</v>
      </c>
      <c r="L11" s="93">
        <f>D11*R11</f>
        <v>151.29973821989526</v>
      </c>
      <c r="M11" s="8">
        <f t="shared" si="6"/>
        <v>0.60519895287958103</v>
      </c>
      <c r="N11" s="73">
        <f t="shared" si="7"/>
        <v>0.50433246073298421</v>
      </c>
      <c r="O11" s="75">
        <f t="shared" si="8"/>
        <v>0.43228496634255786</v>
      </c>
      <c r="Q11" s="59">
        <v>1.0032153425904848</v>
      </c>
      <c r="R11" s="55">
        <v>0.9515706806282721</v>
      </c>
      <c r="T11" s="21" t="s">
        <v>85</v>
      </c>
      <c r="U11" s="20"/>
    </row>
    <row r="12" spans="2:21" x14ac:dyDescent="0.5">
      <c r="B12" s="29"/>
      <c r="C12" s="6" t="s">
        <v>27</v>
      </c>
      <c r="D12" s="7">
        <f>'c.放射線算定数（二次医療圏毎）'!C17</f>
        <v>0</v>
      </c>
      <c r="E12" s="8"/>
      <c r="F12" s="73"/>
      <c r="G12" s="9"/>
      <c r="H12" s="85"/>
      <c r="I12" s="8"/>
      <c r="J12" s="73"/>
      <c r="K12" s="9"/>
      <c r="L12" s="92"/>
      <c r="M12" s="8"/>
      <c r="N12" s="73"/>
      <c r="O12" s="75"/>
      <c r="Q12" s="59"/>
      <c r="R12" s="35"/>
      <c r="T12" s="21" t="s">
        <v>86</v>
      </c>
      <c r="U12" s="54"/>
    </row>
    <row r="13" spans="2:21" x14ac:dyDescent="0.5">
      <c r="B13" s="29"/>
      <c r="C13" s="26" t="s">
        <v>29</v>
      </c>
      <c r="D13">
        <f>'c.放射線算定数（二次医療圏毎）'!C18</f>
        <v>422</v>
      </c>
      <c r="E13" s="8">
        <f t="shared" ref="E13:E14" si="15">D13/250</f>
        <v>1.6879999999999999</v>
      </c>
      <c r="F13" s="73">
        <f t="shared" ref="F13:F14" si="16">D13/300</f>
        <v>1.4066666666666667</v>
      </c>
      <c r="G13" s="9">
        <f t="shared" ref="G13:G14" si="17">D13/350</f>
        <v>1.2057142857142857</v>
      </c>
      <c r="H13" s="85">
        <f>D13*Q13</f>
        <v>429.79956783518998</v>
      </c>
      <c r="I13" s="8">
        <f t="shared" ref="I13" si="18">H13/250</f>
        <v>1.7191982713407599</v>
      </c>
      <c r="J13" s="73">
        <f t="shared" ref="J13" si="19">H13/300</f>
        <v>1.4326652261172999</v>
      </c>
      <c r="K13" s="9">
        <f t="shared" ref="K13" si="20">H13/350</f>
        <v>1.2279987652433999</v>
      </c>
      <c r="L13" s="92">
        <f>D13*R13</f>
        <v>418.13710393633613</v>
      </c>
      <c r="M13" s="8">
        <f t="shared" ref="M13:M24" si="21">L13/250</f>
        <v>1.6725484157453445</v>
      </c>
      <c r="N13" s="73">
        <f t="shared" ref="N13:N24" si="22">L13/300</f>
        <v>1.3937903464544539</v>
      </c>
      <c r="O13" s="75">
        <f t="shared" ref="O13:O24" si="23">L13/350</f>
        <v>1.1946774398181033</v>
      </c>
      <c r="Q13" s="59">
        <v>1.0184823882350473</v>
      </c>
      <c r="R13" s="35">
        <v>0.99084621785861637</v>
      </c>
    </row>
    <row r="14" spans="2:21" x14ac:dyDescent="0.5">
      <c r="B14" s="29"/>
      <c r="C14" s="26" t="s">
        <v>30</v>
      </c>
      <c r="D14">
        <f>'c.放射線算定数（二次医療圏毎）'!C19</f>
        <v>358</v>
      </c>
      <c r="E14" s="8">
        <f t="shared" si="15"/>
        <v>1.4319999999999999</v>
      </c>
      <c r="F14" s="73">
        <f t="shared" si="16"/>
        <v>1.1933333333333334</v>
      </c>
      <c r="G14" s="9">
        <f t="shared" si="17"/>
        <v>1.0228571428571429</v>
      </c>
      <c r="H14" s="87">
        <f>D14*Q14</f>
        <v>415.32105844963388</v>
      </c>
      <c r="I14" s="8">
        <f t="shared" ref="I14:I24" si="24">H14/250</f>
        <v>1.6612842337985356</v>
      </c>
      <c r="J14" s="73">
        <f t="shared" ref="J14:J24" si="25">H14/300</f>
        <v>1.3844035281654463</v>
      </c>
      <c r="K14" s="9">
        <f t="shared" ref="K14:K24" si="26">H14/350</f>
        <v>1.1866315955703826</v>
      </c>
      <c r="L14" s="94">
        <f>D14*R14</f>
        <v>431.21265717838889</v>
      </c>
      <c r="M14" s="8">
        <f t="shared" si="21"/>
        <v>1.7248506287135557</v>
      </c>
      <c r="N14" s="73">
        <f t="shared" si="22"/>
        <v>1.4373755239279631</v>
      </c>
      <c r="O14" s="75">
        <f t="shared" si="23"/>
        <v>1.2320361633668253</v>
      </c>
      <c r="Q14" s="61">
        <v>1.1601146884067985</v>
      </c>
      <c r="R14" s="43">
        <v>1.2045046289899131</v>
      </c>
    </row>
    <row r="15" spans="2:21" x14ac:dyDescent="0.5">
      <c r="B15" s="29"/>
      <c r="C15" s="6" t="s">
        <v>31</v>
      </c>
      <c r="D15" s="7">
        <f>'c.放射線算定数（二次医療圏毎）'!C20</f>
        <v>0</v>
      </c>
      <c r="E15" s="8"/>
      <c r="F15" s="73"/>
      <c r="G15" s="9"/>
      <c r="H15" s="85"/>
      <c r="I15" s="8"/>
      <c r="J15" s="73"/>
      <c r="K15" s="9"/>
      <c r="L15" s="92"/>
      <c r="M15" s="8"/>
      <c r="N15" s="73"/>
      <c r="O15" s="75"/>
      <c r="Q15" s="59"/>
      <c r="R15" s="35"/>
    </row>
    <row r="16" spans="2:21" x14ac:dyDescent="0.5">
      <c r="B16" s="29" t="s">
        <v>32</v>
      </c>
      <c r="C16" s="26" t="s">
        <v>28</v>
      </c>
      <c r="D16" s="7">
        <f>'c.放射線算定数（二次医療圏毎）'!C21</f>
        <v>1457</v>
      </c>
      <c r="E16" s="8">
        <f>D16/250</f>
        <v>5.8280000000000003</v>
      </c>
      <c r="F16" s="73">
        <f>D16/300</f>
        <v>4.8566666666666665</v>
      </c>
      <c r="G16" s="9">
        <f>D16/350</f>
        <v>4.1628571428571428</v>
      </c>
      <c r="H16" s="88">
        <f>D16*Q16</f>
        <v>1608.9721762340171</v>
      </c>
      <c r="I16" s="8">
        <f t="shared" si="24"/>
        <v>6.435888704936068</v>
      </c>
      <c r="J16" s="73">
        <f t="shared" si="25"/>
        <v>5.3632405874467235</v>
      </c>
      <c r="K16" s="9">
        <f t="shared" si="26"/>
        <v>4.5970633606686198</v>
      </c>
      <c r="L16" s="88">
        <f>D16*R16</f>
        <v>1635.6742520153655</v>
      </c>
      <c r="M16" s="8">
        <f t="shared" si="21"/>
        <v>6.5426970080614621</v>
      </c>
      <c r="N16" s="73">
        <f t="shared" si="22"/>
        <v>5.4522475067178853</v>
      </c>
      <c r="O16" s="75">
        <f t="shared" si="23"/>
        <v>4.6733550057581867</v>
      </c>
      <c r="Q16" s="62">
        <v>1.1043048567151799</v>
      </c>
      <c r="R16" s="56">
        <v>1.1226316074230374</v>
      </c>
    </row>
    <row r="17" spans="2:18" x14ac:dyDescent="0.5">
      <c r="B17" s="29"/>
      <c r="C17" s="6" t="s">
        <v>33</v>
      </c>
      <c r="D17" s="7">
        <f>'c.放射線算定数（二次医療圏毎）'!C22</f>
        <v>0</v>
      </c>
      <c r="E17" s="8"/>
      <c r="F17" s="73"/>
      <c r="G17" s="9"/>
      <c r="H17" s="85"/>
      <c r="I17" s="8"/>
      <c r="J17" s="73"/>
      <c r="K17" s="9"/>
      <c r="L17" s="92"/>
      <c r="M17" s="8"/>
      <c r="N17" s="73"/>
      <c r="O17" s="75"/>
      <c r="Q17" s="59"/>
      <c r="R17" s="35"/>
    </row>
    <row r="18" spans="2:18" x14ac:dyDescent="0.5">
      <c r="B18" s="29"/>
      <c r="C18" s="6" t="s">
        <v>34</v>
      </c>
      <c r="D18" s="7">
        <f>'c.放射線算定数（二次医療圏毎）'!C23</f>
        <v>0</v>
      </c>
      <c r="E18" s="8"/>
      <c r="F18" s="73"/>
      <c r="G18" s="9"/>
      <c r="H18" s="85"/>
      <c r="I18" s="8"/>
      <c r="J18" s="73"/>
      <c r="K18" s="9"/>
      <c r="L18" s="92"/>
      <c r="M18" s="8"/>
      <c r="N18" s="73"/>
      <c r="O18" s="75"/>
      <c r="Q18" s="59"/>
      <c r="R18" s="35"/>
    </row>
    <row r="19" spans="2:18" x14ac:dyDescent="0.5">
      <c r="B19" s="29"/>
      <c r="C19" s="6" t="s">
        <v>35</v>
      </c>
      <c r="D19" s="7">
        <f>'c.放射線算定数（二次医療圏毎）'!C24</f>
        <v>0</v>
      </c>
      <c r="E19" s="8"/>
      <c r="F19" s="73"/>
      <c r="G19" s="9"/>
      <c r="H19" s="85"/>
      <c r="I19" s="8"/>
      <c r="J19" s="73"/>
      <c r="K19" s="9"/>
      <c r="L19" s="92"/>
      <c r="M19" s="8"/>
      <c r="N19" s="73"/>
      <c r="O19" s="75"/>
      <c r="Q19" s="59"/>
      <c r="R19" s="35"/>
    </row>
    <row r="20" spans="2:18" x14ac:dyDescent="0.5">
      <c r="B20" s="29"/>
      <c r="C20" s="6" t="s">
        <v>36</v>
      </c>
      <c r="D20" s="7">
        <f>'c.放射線算定数（二次医療圏毎）'!C25</f>
        <v>0</v>
      </c>
      <c r="E20" s="8"/>
      <c r="F20" s="73"/>
      <c r="G20" s="9"/>
      <c r="H20" s="85"/>
      <c r="I20" s="8"/>
      <c r="J20" s="73"/>
      <c r="K20" s="9"/>
      <c r="L20" s="92"/>
      <c r="M20" s="8"/>
      <c r="N20" s="73"/>
      <c r="O20" s="75"/>
      <c r="Q20" s="59"/>
      <c r="R20" s="35"/>
    </row>
    <row r="21" spans="2:18" x14ac:dyDescent="0.5">
      <c r="B21" s="29" t="s">
        <v>37</v>
      </c>
      <c r="C21" s="26" t="s">
        <v>38</v>
      </c>
      <c r="D21">
        <f>'c.放射線算定数（二次医療圏毎）'!C26</f>
        <v>540</v>
      </c>
      <c r="E21" s="8">
        <f>D21/250</f>
        <v>2.16</v>
      </c>
      <c r="F21" s="73">
        <f>D21/300</f>
        <v>1.8</v>
      </c>
      <c r="G21" s="9">
        <f>D21/350</f>
        <v>1.5428571428571429</v>
      </c>
      <c r="H21" s="89">
        <f>D21*Q21</f>
        <v>588.28264288159221</v>
      </c>
      <c r="I21" s="8">
        <f t="shared" si="24"/>
        <v>2.3531305715263686</v>
      </c>
      <c r="J21" s="73">
        <f t="shared" si="25"/>
        <v>1.9609421429386407</v>
      </c>
      <c r="K21" s="9">
        <f t="shared" si="26"/>
        <v>1.6808075510902634</v>
      </c>
      <c r="L21" s="84">
        <f>D21*R21</f>
        <v>582.71610205225647</v>
      </c>
      <c r="M21" s="8">
        <f t="shared" si="21"/>
        <v>2.3308644082090257</v>
      </c>
      <c r="N21" s="73">
        <f t="shared" si="22"/>
        <v>1.9423870068408549</v>
      </c>
      <c r="O21" s="75">
        <f t="shared" si="23"/>
        <v>1.6649031487207329</v>
      </c>
      <c r="Q21" s="58">
        <v>1.0894123016325781</v>
      </c>
      <c r="R21" s="42">
        <v>1.0791038926893639</v>
      </c>
    </row>
    <row r="22" spans="2:18" x14ac:dyDescent="0.5">
      <c r="B22" s="29"/>
      <c r="C22" s="6" t="s">
        <v>39</v>
      </c>
      <c r="D22" s="7">
        <f>'c.放射線算定数（二次医療圏毎）'!C27</f>
        <v>0</v>
      </c>
      <c r="E22" s="8"/>
      <c r="F22" s="73"/>
      <c r="G22" s="9"/>
      <c r="H22" s="85"/>
      <c r="I22" s="8"/>
      <c r="J22" s="73"/>
      <c r="K22" s="9"/>
      <c r="L22" s="92"/>
      <c r="M22" s="8"/>
      <c r="N22" s="73"/>
      <c r="O22" s="75"/>
      <c r="Q22" s="59"/>
      <c r="R22" s="35"/>
    </row>
    <row r="23" spans="2:18" x14ac:dyDescent="0.5">
      <c r="B23" s="29" t="s">
        <v>40</v>
      </c>
      <c r="C23" s="26" t="s">
        <v>40</v>
      </c>
      <c r="D23">
        <f>'c.放射線算定数（二次医療圏毎）'!C28</f>
        <v>810</v>
      </c>
      <c r="E23" s="8">
        <f t="shared" ref="E23:E24" si="27">D23/250</f>
        <v>3.24</v>
      </c>
      <c r="F23" s="73">
        <f t="shared" ref="F23:F24" si="28">D23/300</f>
        <v>2.7</v>
      </c>
      <c r="G23" s="9">
        <f t="shared" ref="G23:G24" si="29">D23/350</f>
        <v>2.3142857142857145</v>
      </c>
      <c r="H23" s="90">
        <f>D23*Q23</f>
        <v>965.07834814413161</v>
      </c>
      <c r="I23" s="8">
        <f t="shared" si="24"/>
        <v>3.8603133925765265</v>
      </c>
      <c r="J23" s="73">
        <f t="shared" si="25"/>
        <v>3.2169278271471056</v>
      </c>
      <c r="K23" s="9">
        <f t="shared" si="26"/>
        <v>2.7573667089832332</v>
      </c>
      <c r="L23" s="86">
        <f>D23*R23</f>
        <v>1023.9747738662228</v>
      </c>
      <c r="M23" s="8">
        <f t="shared" si="21"/>
        <v>4.0958990954648913</v>
      </c>
      <c r="N23" s="73">
        <f t="shared" si="22"/>
        <v>3.4132492462207424</v>
      </c>
      <c r="O23" s="75">
        <f t="shared" si="23"/>
        <v>2.9256422110463509</v>
      </c>
      <c r="Q23" s="61">
        <v>1.1914547507952242</v>
      </c>
      <c r="R23" s="43">
        <v>1.264166387489164</v>
      </c>
    </row>
    <row r="24" spans="2:18" x14ac:dyDescent="0.5">
      <c r="B24" s="29" t="s">
        <v>41</v>
      </c>
      <c r="C24" s="26" t="s">
        <v>42</v>
      </c>
      <c r="D24" s="7">
        <f>'c.放射線算定数（二次医療圏毎）'!C29</f>
        <v>759</v>
      </c>
      <c r="E24" s="8">
        <f t="shared" si="27"/>
        <v>3.036</v>
      </c>
      <c r="F24" s="73">
        <f t="shared" si="28"/>
        <v>2.5299999999999998</v>
      </c>
      <c r="G24" s="9">
        <f t="shared" si="29"/>
        <v>2.1685714285714286</v>
      </c>
      <c r="H24" s="89">
        <f>D24*Q24</f>
        <v>826.3176770092947</v>
      </c>
      <c r="I24" s="8">
        <f t="shared" si="24"/>
        <v>3.3052707080371788</v>
      </c>
      <c r="J24" s="73">
        <f t="shared" si="25"/>
        <v>2.7543922566976491</v>
      </c>
      <c r="K24" s="9">
        <f t="shared" si="26"/>
        <v>2.3609076485979847</v>
      </c>
      <c r="L24" s="84">
        <f>D24*R24</f>
        <v>809.55309851694904</v>
      </c>
      <c r="M24" s="8">
        <f t="shared" si="21"/>
        <v>3.238212394067796</v>
      </c>
      <c r="N24" s="73">
        <f t="shared" si="22"/>
        <v>2.6985103283898302</v>
      </c>
      <c r="O24" s="75">
        <f t="shared" si="23"/>
        <v>2.3130088529055688</v>
      </c>
      <c r="Q24" s="58">
        <v>1.0886925915800985</v>
      </c>
      <c r="R24" s="42">
        <v>1.0666048728813557</v>
      </c>
    </row>
    <row r="25" spans="2:18" ht="20.399999999999999" thickBot="1" x14ac:dyDescent="0.55000000000000004">
      <c r="B25" s="71"/>
      <c r="C25" s="2" t="s">
        <v>43</v>
      </c>
      <c r="D25" s="11">
        <f>'c.放射線算定数（二次医療圏毎）'!C30</f>
        <v>0</v>
      </c>
      <c r="E25" s="12"/>
      <c r="F25" s="13"/>
      <c r="G25" s="14"/>
      <c r="H25" s="91"/>
      <c r="I25" s="12"/>
      <c r="J25" s="13"/>
      <c r="K25" s="14"/>
      <c r="L25" s="91"/>
      <c r="M25" s="12"/>
      <c r="N25" s="13"/>
      <c r="O25" s="76"/>
      <c r="Q25" s="32"/>
      <c r="R25" s="33"/>
    </row>
    <row r="26" spans="2:18" ht="20.399999999999999" thickBot="1" x14ac:dyDescent="0.55000000000000004">
      <c r="B26" s="32" t="s">
        <v>44</v>
      </c>
      <c r="C26" s="77"/>
      <c r="D26" s="78">
        <f>SUM(D5:D25)</f>
        <v>13888</v>
      </c>
      <c r="E26" s="79"/>
      <c r="F26" s="80"/>
      <c r="G26" s="81"/>
      <c r="H26" s="78">
        <f>SUM(H5:H25)</f>
        <v>16434.527566136818</v>
      </c>
      <c r="I26" s="79">
        <f t="shared" ref="I26:K26" si="30">SUM(I5:I25)</f>
        <v>65.738110264547288</v>
      </c>
      <c r="J26" s="80">
        <f t="shared" si="30"/>
        <v>54.781758553789388</v>
      </c>
      <c r="K26" s="81">
        <f t="shared" si="30"/>
        <v>46.955793046105192</v>
      </c>
      <c r="L26" s="78">
        <f>SUM(L5:L25)</f>
        <v>17324.310485960174</v>
      </c>
      <c r="M26" s="79">
        <f t="shared" ref="M26:O26" si="31">SUM(M5:M25)</f>
        <v>69.297241943840689</v>
      </c>
      <c r="N26" s="80">
        <f t="shared" si="31"/>
        <v>57.747701619867236</v>
      </c>
      <c r="O26" s="82">
        <f t="shared" si="31"/>
        <v>49.49802995988621</v>
      </c>
      <c r="Q26" s="106"/>
    </row>
    <row r="27" spans="2:18" x14ac:dyDescent="0.5">
      <c r="B27" s="63"/>
      <c r="C27" s="63"/>
    </row>
  </sheetData>
  <sheetProtection algorithmName="SHA-512" hashValue="SuLrLzVQJuI9vP6WbBmYT5plCTCW/TkADmGpBqWgSWxlYyAryWJD8yN5lRRhzWGWPSCKK6QY1eluHvlbFcM8xg==" saltValue="CZPWS3r2sTWFjaK6SsLypw==" spinCount="100000" sheet="1" objects="1" scenarios="1"/>
  <mergeCells count="4">
    <mergeCell ref="Q3:R3"/>
    <mergeCell ref="E3:G3"/>
    <mergeCell ref="I3:K3"/>
    <mergeCell ref="M3:O3"/>
  </mergeCells>
  <phoneticPr fontId="18"/>
  <pageMargins left="0.75" right="0.75" top="1" bottom="1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E85F-EAFA-684C-9AC4-9715D89E9227}">
  <dimension ref="B1:U2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0.90625" defaultRowHeight="19.8" x14ac:dyDescent="0.5"/>
  <cols>
    <col min="3" max="3" width="9.54296875" customWidth="1"/>
    <col min="4" max="4" width="9.453125" customWidth="1"/>
    <col min="5" max="5" width="8.26953125" customWidth="1"/>
    <col min="6" max="6" width="8.54296875" customWidth="1"/>
    <col min="7" max="7" width="8" customWidth="1"/>
    <col min="8" max="8" width="9.81640625" customWidth="1"/>
    <col min="9" max="10" width="8.26953125" customWidth="1"/>
    <col min="12" max="12" width="10.1796875" customWidth="1"/>
    <col min="13" max="14" width="8.1796875" customWidth="1"/>
    <col min="16" max="17" width="12.1796875" bestFit="1" customWidth="1"/>
  </cols>
  <sheetData>
    <row r="1" spans="2:21" s="1" customFormat="1" ht="34.950000000000003" customHeight="1" x14ac:dyDescent="0.5"/>
    <row r="2" spans="2:21" ht="20.399999999999999" thickBot="1" x14ac:dyDescent="0.55000000000000004"/>
    <row r="3" spans="2:21" x14ac:dyDescent="0.5">
      <c r="B3" s="69" t="s">
        <v>10</v>
      </c>
      <c r="C3" s="38" t="s">
        <v>11</v>
      </c>
      <c r="D3" s="70" t="s">
        <v>12</v>
      </c>
      <c r="E3" s="110" t="s">
        <v>13</v>
      </c>
      <c r="F3" s="111"/>
      <c r="G3" s="112"/>
      <c r="H3" s="70" t="s">
        <v>12</v>
      </c>
      <c r="I3" s="110" t="s">
        <v>13</v>
      </c>
      <c r="J3" s="111"/>
      <c r="K3" s="112"/>
      <c r="L3" s="70" t="s">
        <v>12</v>
      </c>
      <c r="M3" s="110" t="s">
        <v>13</v>
      </c>
      <c r="N3" s="111"/>
      <c r="O3" s="113"/>
      <c r="P3" s="1"/>
      <c r="Q3" s="114" t="s">
        <v>92</v>
      </c>
      <c r="R3" s="115"/>
      <c r="S3" s="1"/>
      <c r="T3" s="1"/>
      <c r="U3" s="1"/>
    </row>
    <row r="4" spans="2:21" x14ac:dyDescent="0.5">
      <c r="B4" s="71"/>
      <c r="C4" s="2"/>
      <c r="D4" s="57" t="s">
        <v>91</v>
      </c>
      <c r="E4" s="3" t="s">
        <v>14</v>
      </c>
      <c r="F4" s="5" t="s">
        <v>15</v>
      </c>
      <c r="G4" s="4" t="s">
        <v>16</v>
      </c>
      <c r="H4" s="57" t="s">
        <v>17</v>
      </c>
      <c r="I4" s="3" t="s">
        <v>14</v>
      </c>
      <c r="J4" s="5" t="s">
        <v>15</v>
      </c>
      <c r="K4" s="4" t="s">
        <v>16</v>
      </c>
      <c r="L4" s="57" t="s">
        <v>81</v>
      </c>
      <c r="M4" s="3" t="s">
        <v>14</v>
      </c>
      <c r="N4" s="5" t="s">
        <v>15</v>
      </c>
      <c r="O4" s="72" t="s">
        <v>16</v>
      </c>
      <c r="Q4" s="29">
        <v>2040</v>
      </c>
      <c r="R4" s="30">
        <v>2050</v>
      </c>
    </row>
    <row r="5" spans="2:21" x14ac:dyDescent="0.5">
      <c r="B5" s="29" t="s">
        <v>18</v>
      </c>
      <c r="C5" s="26" t="s">
        <v>19</v>
      </c>
      <c r="D5" s="7">
        <f>'c.放射線算定数（二次医療圏毎）'!D10</f>
        <v>1267</v>
      </c>
      <c r="E5" s="8">
        <f>D5/250</f>
        <v>5.0679999999999996</v>
      </c>
      <c r="F5" s="73">
        <f>D5/300</f>
        <v>4.2233333333333336</v>
      </c>
      <c r="G5" s="9">
        <f>D5/350</f>
        <v>3.62</v>
      </c>
      <c r="H5" s="84">
        <f>D5*Q5</f>
        <v>1356.7228327102493</v>
      </c>
      <c r="I5" s="8">
        <f>H5/250</f>
        <v>5.4268913308409976</v>
      </c>
      <c r="J5" s="73">
        <f>H5/300</f>
        <v>4.5224094423674979</v>
      </c>
      <c r="K5" s="10">
        <f>H5/350</f>
        <v>3.8763509506007123</v>
      </c>
      <c r="L5" s="84">
        <f>D5*R5</f>
        <v>1330.9566941407752</v>
      </c>
      <c r="M5" s="8">
        <f>L5/250</f>
        <v>5.3238267765631004</v>
      </c>
      <c r="N5" s="73">
        <f>L5/300</f>
        <v>4.436522313802584</v>
      </c>
      <c r="O5" s="74">
        <f>L5/350</f>
        <v>3.8027334118307863</v>
      </c>
      <c r="Q5" s="58">
        <v>1.0708151797239538</v>
      </c>
      <c r="R5" s="42">
        <v>1.0504788430471785</v>
      </c>
      <c r="T5" t="s">
        <v>90</v>
      </c>
      <c r="U5" s="15"/>
    </row>
    <row r="6" spans="2:21" x14ac:dyDescent="0.5">
      <c r="B6" s="29"/>
      <c r="C6" s="6" t="s">
        <v>20</v>
      </c>
      <c r="D6" s="7">
        <f>'c.放射線算定数（二次医療圏毎）'!D11</f>
        <v>0</v>
      </c>
      <c r="E6" s="8"/>
      <c r="F6" s="73"/>
      <c r="G6" s="9"/>
      <c r="H6" s="85"/>
      <c r="I6" s="8"/>
      <c r="J6" s="73"/>
      <c r="K6" s="9"/>
      <c r="L6" s="85"/>
      <c r="M6" s="8"/>
      <c r="N6" s="73"/>
      <c r="O6" s="75"/>
      <c r="Q6" s="59"/>
      <c r="R6" s="35"/>
      <c r="T6" t="s">
        <v>89</v>
      </c>
      <c r="U6" s="18"/>
    </row>
    <row r="7" spans="2:21" x14ac:dyDescent="0.5">
      <c r="B7" s="29"/>
      <c r="C7" s="6" t="s">
        <v>21</v>
      </c>
      <c r="D7" s="7">
        <f>'c.放射線算定数（二次医療圏毎）'!D12</f>
        <v>0</v>
      </c>
      <c r="E7" s="8"/>
      <c r="F7" s="73"/>
      <c r="G7" s="9"/>
      <c r="H7" s="85"/>
      <c r="I7" s="8"/>
      <c r="J7" s="73"/>
      <c r="K7" s="9"/>
      <c r="L7" s="92"/>
      <c r="M7" s="8"/>
      <c r="N7" s="73"/>
      <c r="O7" s="75"/>
      <c r="Q7" s="59"/>
      <c r="R7" s="35"/>
      <c r="T7" t="s">
        <v>88</v>
      </c>
      <c r="U7" s="17"/>
    </row>
    <row r="8" spans="2:21" x14ac:dyDescent="0.5">
      <c r="B8" s="29" t="s">
        <v>22</v>
      </c>
      <c r="C8" s="26" t="s">
        <v>23</v>
      </c>
      <c r="D8" s="7">
        <f>'c.放射線算定数（二次医療圏毎）'!D13</f>
        <v>7698</v>
      </c>
      <c r="E8" s="8">
        <f t="shared" ref="E8:E9" si="0">D8/250</f>
        <v>30.792000000000002</v>
      </c>
      <c r="F8" s="73">
        <f t="shared" ref="F8:F9" si="1">D8/300</f>
        <v>25.66</v>
      </c>
      <c r="G8" s="9">
        <f t="shared" ref="G8:G9" si="2">D8/350</f>
        <v>21.994285714285713</v>
      </c>
      <c r="H8" s="86">
        <f>D8*Q8</f>
        <v>9659.546668435396</v>
      </c>
      <c r="I8" s="8">
        <f>H8/250</f>
        <v>38.638186673741586</v>
      </c>
      <c r="J8" s="73">
        <f>H8/300</f>
        <v>32.198488894784653</v>
      </c>
      <c r="K8" s="9">
        <f>H8/350</f>
        <v>27.598704766958274</v>
      </c>
      <c r="L8" s="86">
        <f>D8*R8</f>
        <v>10535.011332017844</v>
      </c>
      <c r="M8" s="8">
        <f>L8/250</f>
        <v>42.14004532807138</v>
      </c>
      <c r="N8" s="73">
        <f>L8/300</f>
        <v>35.116704440059479</v>
      </c>
      <c r="O8" s="75">
        <f>L8/350</f>
        <v>30.100032377193841</v>
      </c>
      <c r="Q8" s="60">
        <v>1.254812505642426</v>
      </c>
      <c r="R8" s="43">
        <v>1.3685387544840015</v>
      </c>
      <c r="T8" t="s">
        <v>87</v>
      </c>
      <c r="U8" s="16"/>
    </row>
    <row r="9" spans="2:21" x14ac:dyDescent="0.5">
      <c r="B9" s="29"/>
      <c r="C9" s="26" t="s">
        <v>24</v>
      </c>
      <c r="D9">
        <f>'c.放射線算定数（二次医療圏毎）'!D14</f>
        <v>363</v>
      </c>
      <c r="E9" s="8">
        <f t="shared" si="0"/>
        <v>1.452</v>
      </c>
      <c r="F9" s="73">
        <f t="shared" si="1"/>
        <v>1.21</v>
      </c>
      <c r="G9" s="9">
        <f t="shared" si="2"/>
        <v>1.0371428571428571</v>
      </c>
      <c r="H9" s="85">
        <f>D9*Q9</f>
        <v>367.86028641285367</v>
      </c>
      <c r="I9" s="8">
        <f t="shared" ref="I9:I11" si="3">H9/250</f>
        <v>1.4714411456514147</v>
      </c>
      <c r="J9" s="73">
        <f t="shared" ref="J9:J11" si="4">H9/300</f>
        <v>1.2262009547095123</v>
      </c>
      <c r="K9" s="9">
        <f t="shared" ref="K9:K11" si="5">H9/350</f>
        <v>1.0510293897510106</v>
      </c>
      <c r="L9" s="92">
        <f>D9*R9</f>
        <v>351.96503667481659</v>
      </c>
      <c r="M9" s="8">
        <f t="shared" ref="M9:M11" si="6">L9/250</f>
        <v>1.4078601466992664</v>
      </c>
      <c r="N9" s="73">
        <f t="shared" ref="N9:N11" si="7">L9/300</f>
        <v>1.1732167889160552</v>
      </c>
      <c r="O9" s="75">
        <f t="shared" ref="O9:O11" si="8">L9/350</f>
        <v>1.0056143904994759</v>
      </c>
      <c r="Q9" s="59">
        <v>1.0133892187681919</v>
      </c>
      <c r="R9" s="35">
        <v>0.96960065199673984</v>
      </c>
    </row>
    <row r="10" spans="2:21" x14ac:dyDescent="0.5">
      <c r="B10" s="29"/>
      <c r="C10" s="41" t="s">
        <v>25</v>
      </c>
      <c r="D10" s="8">
        <f>'c.放射線算定数（二次医療圏毎）'!D15</f>
        <v>230</v>
      </c>
      <c r="E10" s="8">
        <f t="shared" ref="E10" si="9">D10/250</f>
        <v>0.92</v>
      </c>
      <c r="F10" s="73">
        <f t="shared" ref="F10" si="10">D10/300</f>
        <v>0.76666666666666672</v>
      </c>
      <c r="G10" s="9">
        <f t="shared" ref="G10" si="11">D10/350</f>
        <v>0.65714285714285714</v>
      </c>
      <c r="H10" s="85">
        <f>D10*Q10</f>
        <v>238.11181434599146</v>
      </c>
      <c r="I10" s="8">
        <f t="shared" ref="I10" si="12">H10/250</f>
        <v>0.95244725738396585</v>
      </c>
      <c r="J10" s="73">
        <f t="shared" ref="J10" si="13">H10/300</f>
        <v>0.79370604781997156</v>
      </c>
      <c r="K10" s="9">
        <f t="shared" ref="K10" si="14">H10/350</f>
        <v>0.68031946955997558</v>
      </c>
      <c r="L10" s="92">
        <f>D10*R10</f>
        <v>227.81118143459909</v>
      </c>
      <c r="M10" s="8">
        <f t="shared" ref="M10" si="15">L10/250</f>
        <v>0.91124472573839632</v>
      </c>
      <c r="N10" s="73">
        <f t="shared" ref="N10" si="16">L10/300</f>
        <v>0.75937060478199703</v>
      </c>
      <c r="O10" s="75">
        <f t="shared" ref="O10" si="17">L10/350</f>
        <v>0.65088908981314031</v>
      </c>
      <c r="Q10" s="59">
        <v>1.0352687580260498</v>
      </c>
      <c r="R10" s="35">
        <v>0.9904833975417352</v>
      </c>
      <c r="T10" s="21" t="s">
        <v>84</v>
      </c>
      <c r="U10" s="19"/>
    </row>
    <row r="11" spans="2:21" x14ac:dyDescent="0.5">
      <c r="B11" s="29"/>
      <c r="C11" s="26" t="s">
        <v>26</v>
      </c>
      <c r="D11">
        <f>'c.放射線算定数（二次医療圏毎）'!D16</f>
        <v>197</v>
      </c>
      <c r="E11" s="8">
        <f>D11/250</f>
        <v>0.78800000000000003</v>
      </c>
      <c r="F11" s="73">
        <f>D11/300</f>
        <v>0.65666666666666662</v>
      </c>
      <c r="G11" s="9">
        <f>D11/350</f>
        <v>0.56285714285714283</v>
      </c>
      <c r="H11" s="85">
        <f>D11*Q11</f>
        <v>197.6334224903255</v>
      </c>
      <c r="I11" s="8">
        <f t="shared" si="3"/>
        <v>0.79053368996130202</v>
      </c>
      <c r="J11" s="73">
        <f t="shared" si="4"/>
        <v>0.65877807496775165</v>
      </c>
      <c r="K11" s="9">
        <f t="shared" si="5"/>
        <v>0.56466692140093</v>
      </c>
      <c r="L11" s="93">
        <f>D11*R11</f>
        <v>187.45942408376959</v>
      </c>
      <c r="M11" s="8">
        <f t="shared" si="6"/>
        <v>0.74983769633507835</v>
      </c>
      <c r="N11" s="73">
        <f t="shared" si="7"/>
        <v>0.62486474694589866</v>
      </c>
      <c r="O11" s="75">
        <f t="shared" si="8"/>
        <v>0.535598354525056</v>
      </c>
      <c r="Q11" s="59">
        <v>1.0032153425904848</v>
      </c>
      <c r="R11" s="55">
        <v>0.9515706806282721</v>
      </c>
      <c r="T11" s="21" t="s">
        <v>85</v>
      </c>
      <c r="U11" s="20"/>
    </row>
    <row r="12" spans="2:21" x14ac:dyDescent="0.5">
      <c r="B12" s="29"/>
      <c r="C12" s="6" t="s">
        <v>27</v>
      </c>
      <c r="D12" s="7">
        <f>'c.放射線算定数（二次医療圏毎）'!D17</f>
        <v>0</v>
      </c>
      <c r="E12" s="8"/>
      <c r="F12" s="73"/>
      <c r="G12" s="9"/>
      <c r="H12" s="85"/>
      <c r="I12" s="8"/>
      <c r="J12" s="73"/>
      <c r="K12" s="9"/>
      <c r="L12" s="92"/>
      <c r="M12" s="8"/>
      <c r="N12" s="73"/>
      <c r="O12" s="75"/>
      <c r="Q12" s="59"/>
      <c r="R12" s="35"/>
      <c r="T12" s="21" t="s">
        <v>86</v>
      </c>
      <c r="U12" s="54"/>
    </row>
    <row r="13" spans="2:21" x14ac:dyDescent="0.5">
      <c r="B13" s="29"/>
      <c r="C13" s="26" t="s">
        <v>29</v>
      </c>
      <c r="D13">
        <f>'c.放射線算定数（二次医療圏毎）'!D18</f>
        <v>460</v>
      </c>
      <c r="E13" s="8">
        <f t="shared" ref="E13:E14" si="18">D13/250</f>
        <v>1.84</v>
      </c>
      <c r="F13" s="73">
        <f t="shared" ref="F13:F14" si="19">D13/300</f>
        <v>1.5333333333333334</v>
      </c>
      <c r="G13" s="9">
        <f t="shared" ref="G13:G14" si="20">D13/350</f>
        <v>1.3142857142857143</v>
      </c>
      <c r="H13" s="85">
        <f>D13*Q13</f>
        <v>468.50189858812178</v>
      </c>
      <c r="I13" s="8">
        <f t="shared" ref="I13:I24" si="21">H13/250</f>
        <v>1.8740075943524872</v>
      </c>
      <c r="J13" s="73">
        <f t="shared" ref="J13:J24" si="22">H13/300</f>
        <v>1.5616729952937392</v>
      </c>
      <c r="K13" s="9">
        <f t="shared" ref="K13:K24" si="23">H13/350</f>
        <v>1.3385768531089193</v>
      </c>
      <c r="L13" s="92">
        <f>D13*R13</f>
        <v>455.78926021496352</v>
      </c>
      <c r="M13" s="8">
        <f t="shared" ref="M13:M24" si="24">L13/250</f>
        <v>1.8231570408598541</v>
      </c>
      <c r="N13" s="73">
        <f t="shared" ref="N13:N24" si="25">L13/300</f>
        <v>1.5192975340498784</v>
      </c>
      <c r="O13" s="75">
        <f t="shared" ref="O13:O24" si="26">L13/350</f>
        <v>1.3022550291856101</v>
      </c>
      <c r="Q13" s="59">
        <v>1.0184823882350473</v>
      </c>
      <c r="R13" s="35">
        <v>0.99084621785861637</v>
      </c>
    </row>
    <row r="14" spans="2:21" x14ac:dyDescent="0.5">
      <c r="B14" s="29"/>
      <c r="C14" s="26" t="s">
        <v>30</v>
      </c>
      <c r="D14">
        <f>'c.放射線算定数（二次医療圏毎）'!D19</f>
        <v>495</v>
      </c>
      <c r="E14" s="8">
        <f t="shared" si="18"/>
        <v>1.98</v>
      </c>
      <c r="F14" s="73">
        <f t="shared" si="19"/>
        <v>1.65</v>
      </c>
      <c r="G14" s="9">
        <f t="shared" si="20"/>
        <v>1.4142857142857144</v>
      </c>
      <c r="H14" s="87">
        <f>D14*Q14</f>
        <v>574.25677076136526</v>
      </c>
      <c r="I14" s="8">
        <f t="shared" si="21"/>
        <v>2.2970270830454611</v>
      </c>
      <c r="J14" s="73">
        <f t="shared" si="22"/>
        <v>1.9141892358712176</v>
      </c>
      <c r="K14" s="9">
        <f t="shared" si="23"/>
        <v>1.6407336307467579</v>
      </c>
      <c r="L14" s="94">
        <f>D14*R14</f>
        <v>596.22979135000696</v>
      </c>
      <c r="M14" s="8">
        <f t="shared" si="24"/>
        <v>2.3849191654000279</v>
      </c>
      <c r="N14" s="73">
        <f t="shared" si="25"/>
        <v>1.9874326378333564</v>
      </c>
      <c r="O14" s="75">
        <f t="shared" si="26"/>
        <v>1.7035136895714484</v>
      </c>
      <c r="Q14" s="61">
        <v>1.1601146884067985</v>
      </c>
      <c r="R14" s="43">
        <v>1.2045046289899131</v>
      </c>
    </row>
    <row r="15" spans="2:21" x14ac:dyDescent="0.5">
      <c r="B15" s="29"/>
      <c r="C15" s="6" t="s">
        <v>31</v>
      </c>
      <c r="D15" s="7">
        <f>'c.放射線算定数（二次医療圏毎）'!D20</f>
        <v>0</v>
      </c>
      <c r="E15" s="8"/>
      <c r="F15" s="73"/>
      <c r="G15" s="9"/>
      <c r="H15" s="85"/>
      <c r="I15" s="8"/>
      <c r="J15" s="73"/>
      <c r="K15" s="9"/>
      <c r="L15" s="92"/>
      <c r="M15" s="8"/>
      <c r="N15" s="73"/>
      <c r="O15" s="75"/>
      <c r="Q15" s="59"/>
      <c r="R15" s="35"/>
    </row>
    <row r="16" spans="2:21" x14ac:dyDescent="0.5">
      <c r="B16" s="29" t="s">
        <v>32</v>
      </c>
      <c r="C16" s="26" t="s">
        <v>28</v>
      </c>
      <c r="D16" s="7">
        <f>'c.放射線算定数（二次医療圏毎）'!D21</f>
        <v>1531</v>
      </c>
      <c r="E16" s="8">
        <f>D16/250</f>
        <v>6.1239999999999997</v>
      </c>
      <c r="F16" s="73">
        <f>D16/300</f>
        <v>5.1033333333333335</v>
      </c>
      <c r="G16" s="9">
        <f>D16/350</f>
        <v>4.3742857142857146</v>
      </c>
      <c r="H16" s="88">
        <f>D16*Q16</f>
        <v>1690.6907356309405</v>
      </c>
      <c r="I16" s="8">
        <f t="shared" si="21"/>
        <v>6.7627629425237616</v>
      </c>
      <c r="J16" s="73">
        <f t="shared" si="22"/>
        <v>5.6356357854364685</v>
      </c>
      <c r="K16" s="9">
        <f t="shared" si="23"/>
        <v>4.830544958945544</v>
      </c>
      <c r="L16" s="88">
        <f>D16*R16</f>
        <v>1718.7489909646702</v>
      </c>
      <c r="M16" s="8">
        <f t="shared" si="24"/>
        <v>6.8749959638586811</v>
      </c>
      <c r="N16" s="73">
        <f t="shared" si="25"/>
        <v>5.7291633032155671</v>
      </c>
      <c r="O16" s="75">
        <f t="shared" si="26"/>
        <v>4.9107114027562009</v>
      </c>
      <c r="Q16" s="62">
        <v>1.1043048567151799</v>
      </c>
      <c r="R16" s="56">
        <v>1.1226316074230374</v>
      </c>
    </row>
    <row r="17" spans="2:18" x14ac:dyDescent="0.5">
      <c r="B17" s="29"/>
      <c r="C17" s="6" t="s">
        <v>33</v>
      </c>
      <c r="D17" s="7">
        <f>'c.放射線算定数（二次医療圏毎）'!D22</f>
        <v>0</v>
      </c>
      <c r="E17" s="8"/>
      <c r="F17" s="73"/>
      <c r="G17" s="9"/>
      <c r="H17" s="85"/>
      <c r="I17" s="8"/>
      <c r="J17" s="73"/>
      <c r="K17" s="9"/>
      <c r="L17" s="92"/>
      <c r="M17" s="8"/>
      <c r="N17" s="73"/>
      <c r="O17" s="75"/>
      <c r="Q17" s="59"/>
      <c r="R17" s="35"/>
    </row>
    <row r="18" spans="2:18" x14ac:dyDescent="0.5">
      <c r="B18" s="29"/>
      <c r="C18" s="6" t="s">
        <v>34</v>
      </c>
      <c r="D18" s="7">
        <f>'c.放射線算定数（二次医療圏毎）'!D23</f>
        <v>0</v>
      </c>
      <c r="E18" s="8"/>
      <c r="F18" s="73"/>
      <c r="G18" s="9"/>
      <c r="H18" s="85"/>
      <c r="I18" s="8"/>
      <c r="J18" s="73"/>
      <c r="K18" s="9"/>
      <c r="L18" s="92"/>
      <c r="M18" s="8"/>
      <c r="N18" s="73"/>
      <c r="O18" s="75"/>
      <c r="Q18" s="59"/>
      <c r="R18" s="35"/>
    </row>
    <row r="19" spans="2:18" x14ac:dyDescent="0.5">
      <c r="B19" s="29"/>
      <c r="C19" s="6" t="s">
        <v>35</v>
      </c>
      <c r="D19" s="7">
        <f>'c.放射線算定数（二次医療圏毎）'!D24</f>
        <v>0</v>
      </c>
      <c r="E19" s="8"/>
      <c r="F19" s="73"/>
      <c r="G19" s="9"/>
      <c r="H19" s="85"/>
      <c r="I19" s="8"/>
      <c r="J19" s="73"/>
      <c r="K19" s="9"/>
      <c r="L19" s="92"/>
      <c r="M19" s="8"/>
      <c r="N19" s="73"/>
      <c r="O19" s="75"/>
      <c r="Q19" s="59"/>
      <c r="R19" s="35"/>
    </row>
    <row r="20" spans="2:18" x14ac:dyDescent="0.5">
      <c r="B20" s="29"/>
      <c r="C20" s="6" t="s">
        <v>36</v>
      </c>
      <c r="D20" s="7">
        <f>'c.放射線算定数（二次医療圏毎）'!D25</f>
        <v>0</v>
      </c>
      <c r="E20" s="8"/>
      <c r="F20" s="73"/>
      <c r="G20" s="9"/>
      <c r="H20" s="85"/>
      <c r="I20" s="8"/>
      <c r="J20" s="73"/>
      <c r="K20" s="9"/>
      <c r="L20" s="92"/>
      <c r="M20" s="8"/>
      <c r="N20" s="73"/>
      <c r="O20" s="75"/>
      <c r="Q20" s="59"/>
      <c r="R20" s="35"/>
    </row>
    <row r="21" spans="2:18" x14ac:dyDescent="0.5">
      <c r="B21" s="29" t="s">
        <v>37</v>
      </c>
      <c r="C21" s="26" t="s">
        <v>38</v>
      </c>
      <c r="D21">
        <f>'c.放射線算定数（二次医療圏毎）'!D26</f>
        <v>624</v>
      </c>
      <c r="E21" s="8">
        <f>D21/250</f>
        <v>2.496</v>
      </c>
      <c r="F21" s="73">
        <f>D21/300</f>
        <v>2.08</v>
      </c>
      <c r="G21" s="9">
        <f>D21/350</f>
        <v>1.7828571428571429</v>
      </c>
      <c r="H21" s="89">
        <f>D21*Q21</f>
        <v>679.79327621872869</v>
      </c>
      <c r="I21" s="8">
        <f t="shared" si="21"/>
        <v>2.7191731048749146</v>
      </c>
      <c r="J21" s="73">
        <f t="shared" si="22"/>
        <v>2.2659775873957622</v>
      </c>
      <c r="K21" s="9">
        <f t="shared" si="23"/>
        <v>1.9422665034820821</v>
      </c>
      <c r="L21" s="84">
        <f>D21*R21</f>
        <v>673.36082903816305</v>
      </c>
      <c r="M21" s="8">
        <f t="shared" si="24"/>
        <v>2.6934433161526523</v>
      </c>
      <c r="N21" s="73">
        <f t="shared" si="25"/>
        <v>2.244536096793877</v>
      </c>
      <c r="O21" s="75">
        <f t="shared" si="26"/>
        <v>1.9238880829661802</v>
      </c>
      <c r="Q21" s="58">
        <v>1.0894123016325781</v>
      </c>
      <c r="R21" s="42">
        <v>1.0791038926893639</v>
      </c>
    </row>
    <row r="22" spans="2:18" x14ac:dyDescent="0.5">
      <c r="B22" s="29"/>
      <c r="C22" s="6" t="s">
        <v>39</v>
      </c>
      <c r="D22" s="7">
        <f>'c.放射線算定数（二次医療圏毎）'!D27</f>
        <v>0</v>
      </c>
      <c r="E22" s="8"/>
      <c r="F22" s="73"/>
      <c r="G22" s="9"/>
      <c r="H22" s="85"/>
      <c r="I22" s="8"/>
      <c r="J22" s="73"/>
      <c r="K22" s="9"/>
      <c r="L22" s="92"/>
      <c r="M22" s="8"/>
      <c r="N22" s="73"/>
      <c r="O22" s="75"/>
      <c r="Q22" s="59"/>
      <c r="R22" s="35"/>
    </row>
    <row r="23" spans="2:18" x14ac:dyDescent="0.5">
      <c r="B23" s="29" t="s">
        <v>40</v>
      </c>
      <c r="C23" s="26" t="s">
        <v>40</v>
      </c>
      <c r="D23">
        <f>'c.放射線算定数（二次医療圏毎）'!D28</f>
        <v>901</v>
      </c>
      <c r="E23" s="8">
        <f t="shared" ref="E23:E24" si="27">D23/250</f>
        <v>3.6040000000000001</v>
      </c>
      <c r="F23" s="73">
        <f t="shared" ref="F23:F24" si="28">D23/300</f>
        <v>3.0033333333333334</v>
      </c>
      <c r="G23" s="9">
        <f t="shared" ref="G23:G24" si="29">D23/350</f>
        <v>2.5742857142857143</v>
      </c>
      <c r="H23" s="90">
        <f>D23*Q23</f>
        <v>1073.5007304664971</v>
      </c>
      <c r="I23" s="8">
        <f t="shared" si="21"/>
        <v>4.2940029218659888</v>
      </c>
      <c r="J23" s="73">
        <f t="shared" si="22"/>
        <v>3.578335768221657</v>
      </c>
      <c r="K23" s="9">
        <f t="shared" si="23"/>
        <v>3.0671449441899918</v>
      </c>
      <c r="L23" s="86">
        <f>D23*R23</f>
        <v>1139.0139151277367</v>
      </c>
      <c r="M23" s="8">
        <f t="shared" si="24"/>
        <v>4.556055660510947</v>
      </c>
      <c r="N23" s="73">
        <f t="shared" si="25"/>
        <v>3.7967130504257889</v>
      </c>
      <c r="O23" s="75">
        <f t="shared" si="26"/>
        <v>3.2543254717935333</v>
      </c>
      <c r="Q23" s="61">
        <v>1.1914547507952242</v>
      </c>
      <c r="R23" s="43">
        <v>1.264166387489164</v>
      </c>
    </row>
    <row r="24" spans="2:18" x14ac:dyDescent="0.5">
      <c r="B24" s="29" t="s">
        <v>41</v>
      </c>
      <c r="C24" s="26" t="s">
        <v>42</v>
      </c>
      <c r="D24" s="7">
        <f>'c.放射線算定数（二次医療圏毎）'!D29</f>
        <v>827</v>
      </c>
      <c r="E24" s="8">
        <f t="shared" si="27"/>
        <v>3.3079999999999998</v>
      </c>
      <c r="F24" s="73">
        <f t="shared" si="28"/>
        <v>2.7566666666666668</v>
      </c>
      <c r="G24" s="9">
        <f t="shared" si="29"/>
        <v>2.362857142857143</v>
      </c>
      <c r="H24" s="89">
        <f>D24*Q24</f>
        <v>900.34877323674141</v>
      </c>
      <c r="I24" s="8">
        <f t="shared" si="21"/>
        <v>3.6013950929469658</v>
      </c>
      <c r="J24" s="73">
        <f t="shared" si="22"/>
        <v>3.0011625774558048</v>
      </c>
      <c r="K24" s="9">
        <f t="shared" si="23"/>
        <v>2.5724250663906898</v>
      </c>
      <c r="L24" s="84">
        <f>D24*R24</f>
        <v>882.08222987288116</v>
      </c>
      <c r="M24" s="8">
        <f t="shared" si="24"/>
        <v>3.5283289194915248</v>
      </c>
      <c r="N24" s="73">
        <f t="shared" si="25"/>
        <v>2.9402740995762704</v>
      </c>
      <c r="O24" s="75">
        <f t="shared" si="26"/>
        <v>2.5202349424939463</v>
      </c>
      <c r="Q24" s="58">
        <v>1.0886925915800985</v>
      </c>
      <c r="R24" s="42">
        <v>1.0666048728813557</v>
      </c>
    </row>
    <row r="25" spans="2:18" ht="20.399999999999999" thickBot="1" x14ac:dyDescent="0.55000000000000004">
      <c r="B25" s="71"/>
      <c r="C25" s="2" t="s">
        <v>43</v>
      </c>
      <c r="D25" s="11">
        <f>'c.放射線算定数（二次医療圏毎）'!D30</f>
        <v>0</v>
      </c>
      <c r="E25" s="12"/>
      <c r="F25" s="13"/>
      <c r="G25" s="14"/>
      <c r="H25" s="91"/>
      <c r="I25" s="12"/>
      <c r="J25" s="13"/>
      <c r="K25" s="14"/>
      <c r="L25" s="91"/>
      <c r="M25" s="12"/>
      <c r="N25" s="13"/>
      <c r="O25" s="76"/>
      <c r="Q25" s="32"/>
      <c r="R25" s="33"/>
    </row>
    <row r="26" spans="2:18" ht="20.399999999999999" thickBot="1" x14ac:dyDescent="0.55000000000000004">
      <c r="B26" s="32" t="s">
        <v>44</v>
      </c>
      <c r="C26" s="77"/>
      <c r="D26" s="78">
        <f>SUM(D5:D25)</f>
        <v>14593</v>
      </c>
      <c r="E26" s="79"/>
      <c r="F26" s="80"/>
      <c r="G26" s="81"/>
      <c r="H26" s="78">
        <f>SUM(H5:H25)</f>
        <v>17206.967209297211</v>
      </c>
      <c r="I26" s="79">
        <f t="shared" ref="I26:K26" si="30">SUM(I5:I25)</f>
        <v>68.827868837188845</v>
      </c>
      <c r="J26" s="80">
        <f t="shared" si="30"/>
        <v>57.356557364324033</v>
      </c>
      <c r="K26" s="81">
        <f t="shared" si="30"/>
        <v>49.162763455134886</v>
      </c>
      <c r="L26" s="78">
        <f>SUM(L5:L25)</f>
        <v>18098.428684920229</v>
      </c>
      <c r="M26" s="79">
        <f t="shared" ref="M26:O26" si="31">SUM(M5:M25)</f>
        <v>72.393714739680917</v>
      </c>
      <c r="N26" s="80">
        <f t="shared" si="31"/>
        <v>60.328095616400752</v>
      </c>
      <c r="O26" s="82">
        <f t="shared" si="31"/>
        <v>51.709796242629224</v>
      </c>
      <c r="Q26" s="106"/>
    </row>
    <row r="27" spans="2:18" x14ac:dyDescent="0.5">
      <c r="B27" s="63"/>
      <c r="C27" s="63"/>
    </row>
  </sheetData>
  <sheetProtection algorithmName="SHA-512" hashValue="tk+/tMvMJN0/SXMw0L0vkLcuD3gC6yDlx8sP7Z9aoCapE3dTOvdMeeE6adkKX9W1/tE9DXhhwWqiYLO8jPlCAA==" saltValue="l/n9SH+PshIjScYlyDzKBA==" spinCount="100000" sheet="1" objects="1" scenarios="1"/>
  <mergeCells count="4">
    <mergeCell ref="E3:G3"/>
    <mergeCell ref="I3:K3"/>
    <mergeCell ref="M3:O3"/>
    <mergeCell ref="Q3:R3"/>
  </mergeCells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出典</vt:lpstr>
      <vt:lpstr>a.国推計（二次医療圏毎）</vt:lpstr>
      <vt:lpstr>b.患者移動（二次医療圏毎）</vt:lpstr>
      <vt:lpstr>c.放射線算定数（二次医療圏毎）</vt:lpstr>
      <vt:lpstr>d.需要比率推計（放射線治療可能二次療圏毎）</vt:lpstr>
      <vt:lpstr>e.需要推計最小値（二次医療圏毎）</vt:lpstr>
      <vt:lpstr>f.需要推計最大値（二次医療圏毎）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